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Т-пит'!$DW$37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Т-пит'!$DW$62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<sst xmlns="http://schemas.openxmlformats.org/spreadsheetml/2006/main" count="12085" uniqueCount="3026">
  <si>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</si>
  <si>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</si>
  <si>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</si>
  <si>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</si>
  <si>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</si>
  <si>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</si>
  <si>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</si>
  <si>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</si>
  <si>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</si>
  <si>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</si>
  <si>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</si>
  <si>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</si>
  <si>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</si>
  <si>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</si>
  <si>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</si>
  <si>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</si>
  <si>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</si>
  <si>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</si>
  <si>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</si>
  <si>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</si>
  <si>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</si>
  <si>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</si>
  <si>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</si>
  <si>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</si>
  <si>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</si>
  <si>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</si>
  <si>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</si>
  <si>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</si>
  <si>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</si>
  <si>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</si>
  <si>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</si>
  <si>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</si>
  <si>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</si>
  <si>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</si>
  <si>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</si>
  <si>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</si>
  <si>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</si>
  <si>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</si>
  <si>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</si>
  <si>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</si>
  <si>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</si>
  <si>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1-3.25-639/25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</si>
  <si>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</si>
  <si>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</si>
  <si>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</si>
  <si>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</si>
  <si>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</si>
  <si>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1-3.25-932/25</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</si>
  <si>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</si>
  <si>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</si>
  <si>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</si>
  <si>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</si>
  <si>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</si>
  <si>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</si>
  <si>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</si>
  <si>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</si>
  <si>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</si>
  <si>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</si>
  <si>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</si>
  <si>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</si>
  <si>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</si>
  <si>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</si>
  <si>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</si>
  <si>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</si>
  <si>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</si>
  <si>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</si>
  <si>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</si>
  <si>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</si>
  <si>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</si>
  <si>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</si>
  <si>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</si>
  <si>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</si>
  <si>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</si>
  <si>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</si>
  <si>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</si>
  <si>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</si>
  <si>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</si>
  <si>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Щепелева Елена Александровна</t>
  </si>
  <si>
    <t>Должность</t>
  </si>
  <si>
    <t>Экономист</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</si>
  <si>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</si>
  <si>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</si>
  <si>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</si>
  <si>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</si>
  <si>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</si>
  <si>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</si>
  <si>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</si>
  <si>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</si>
  <si>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</si>
  <si>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</si>
  <si>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</si>
  <si>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</si>
  <si>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</si>
  <si>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</si>
  <si>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</si>
  <si>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</si>
  <si>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</si>
  <si>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</si>
  <si>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</si>
  <si>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</si>
  <si>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</si>
  <si>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</si>
  <si>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муниципальный округ Невельский</t>
  </si>
  <si>
    <t>64528000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</si>
  <si>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</si>
  <si>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</si>
  <si>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</si>
  <si>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</si>
  <si>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</si>
  <si>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</si>
  <si>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</si>
  <si>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</si>
  <si>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</si>
  <si>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</si>
  <si>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</si>
  <si>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</si>
  <si>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</si>
  <si>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</si>
  <si>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</si>
  <si>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</si>
  <si>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</si>
  <si>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</si>
  <si>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</si>
  <si>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</si>
  <si>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</si>
  <si>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</si>
  <si>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</si>
  <si>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</si>
  <si>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</si>
  <si>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</si>
  <si>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</si>
  <si>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</si>
  <si>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</si>
  <si>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</si>
  <si>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</si>
  <si>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</si>
  <si>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</si>
  <si>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</si>
  <si>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</si>
  <si>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</si>
  <si>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</si>
  <si>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</si>
  <si>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</si>
  <si>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</si>
  <si>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</si>
  <si>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</si>
  <si>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</si>
  <si>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</si>
  <si>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</si>
  <si>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</si>
  <si>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</si>
  <si>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</si>
  <si>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</si>
  <si>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</si>
  <si>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</si>
  <si>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</si>
  <si>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</si>
  <si>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</si>
  <si>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</si>
  <si>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</si>
  <si>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</si>
  <si>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</si>
  <si>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</si>
  <si>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</si>
  <si>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</si>
  <si>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</si>
  <si>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</si>
  <si>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</si>
  <si>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</si>
  <si>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</si>
  <si>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</si>
  <si>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</si>
  <si>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</si>
  <si>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</si>
  <si>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</si>
  <si>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</si>
  <si>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</si>
  <si>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</si>
  <si>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</si>
  <si>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</si>
  <si>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</si>
  <si>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</si>
  <si>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</si>
  <si>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</si>
  <si>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</si>
  <si>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</si>
  <si>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</si>
  <si>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</si>
  <si>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</si>
  <si>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</si>
  <si>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</si>
  <si>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</si>
  <si>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</si>
  <si>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</si>
  <si>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</si>
  <si>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</si>
  <si>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</si>
  <si>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</si>
  <si>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</si>
  <si>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</si>
  <si>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</si>
  <si>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</si>
  <si>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</si>
  <si>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</si>
  <si>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</si>
  <si>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</si>
  <si>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</si>
  <si>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</si>
  <si>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</si>
  <si>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</si>
  <si>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</si>
  <si>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</si>
  <si>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</si>
  <si>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</si>
  <si>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</si>
  <si>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</si>
  <si>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</si>
  <si>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</si>
  <si>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</si>
  <si>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</si>
  <si>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</si>
  <si>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</si>
  <si>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</si>
  <si>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</si>
  <si>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</si>
  <si>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 Питьевая вода для потребителей г. Невельска и с. Колхозное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</si>
  <si>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</si>
  <si>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</si>
  <si>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</si>
  <si>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</si>
  <si>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</si>
  <si>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</si>
  <si>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</si>
  <si>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</si>
  <si>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</si>
  <si>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</si>
  <si>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</si>
  <si>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</si>
  <si>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</si>
  <si>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</si>
  <si>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</si>
  <si>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</si>
  <si>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</si>
  <si>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</si>
  <si>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</si>
  <si>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</si>
  <si>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</si>
  <si>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</si>
  <si>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</si>
  <si>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</si>
  <si>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</si>
  <si>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</si>
  <si>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</si>
  <si>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</si>
  <si>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</si>
  <si>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</si>
  <si>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</si>
  <si>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</si>
  <si>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</si>
  <si>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</si>
  <si>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</si>
  <si>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</si>
  <si>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</si>
  <si>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</si>
  <si>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</si>
  <si>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</si>
  <si>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</si>
  <si>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</si>
  <si>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</si>
  <si>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</si>
  <si>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</si>
  <si>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</si>
  <si>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</si>
  <si>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</si>
  <si>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</si>
  <si>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</si>
  <si>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</si>
  <si>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</si>
  <si>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</si>
  <si>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</si>
  <si>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</si>
  <si>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</si>
  <si>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</si>
  <si>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</si>
  <si>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</si>
  <si>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</si>
  <si>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</si>
  <si>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</si>
  <si>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</si>
  <si>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</si>
  <si>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</si>
  <si>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</si>
  <si>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</si>
  <si>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</si>
  <si>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</si>
  <si>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</si>
  <si>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</si>
  <si>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</si>
  <si>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</si>
  <si>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</si>
  <si>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</si>
  <si>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</si>
  <si>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</si>
  <si>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</si>
  <si>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</si>
  <si>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</si>
  <si>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</si>
  <si>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</si>
  <si>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</si>
  <si>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</si>
  <si>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</si>
  <si>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</si>
  <si>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</si>
  <si>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</si>
  <si>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</si>
  <si>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</si>
  <si>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</si>
  <si>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</si>
  <si>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</si>
  <si>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</si>
  <si>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</si>
  <si>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</si>
  <si>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</si>
  <si>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</si>
  <si>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</si>
  <si>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</si>
  <si>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</si>
  <si>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</si>
  <si>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</si>
  <si>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</si>
  <si>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</si>
  <si>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</si>
  <si>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</si>
  <si>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</si>
  <si>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</si>
  <si>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</si>
  <si>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</si>
  <si>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</si>
  <si>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</si>
  <si>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</si>
  <si>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</si>
  <si>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</si>
  <si>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</si>
  <si>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</si>
  <si>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</si>
  <si>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</si>
  <si>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</si>
  <si>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</si>
  <si>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</si>
  <si>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</si>
  <si>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</si>
  <si>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</si>
  <si>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</si>
  <si>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</si>
  <si>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</si>
  <si>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</si>
  <si>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</si>
  <si>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</si>
  <si>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</si>
  <si>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</si>
  <si>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</si>
  <si>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</si>
  <si>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</si>
  <si>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</si>
  <si>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</si>
  <si>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</si>
  <si>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</si>
  <si>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</si>
  <si>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</si>
  <si>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</si>
  <si>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</si>
  <si>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</si>
  <si>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</si>
  <si>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</si>
  <si>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</si>
  <si>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</si>
  <si>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</si>
  <si>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</si>
  <si>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</si>
  <si>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</si>
  <si>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</si>
  <si>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</si>
  <si>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</si>
  <si>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</si>
  <si>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</si>
  <si>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</si>
  <si>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</si>
  <si>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</si>
  <si>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</si>
  <si>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</si>
  <si>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</si>
  <si>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</si>
  <si>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</si>
  <si>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</si>
  <si>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</si>
  <si>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</si>
  <si>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</si>
  <si>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</si>
  <si>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</si>
  <si>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</si>
  <si>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</si>
  <si>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</si>
  <si>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</si>
  <si>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</si>
  <si>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</si>
  <si>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</si>
  <si>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</si>
  <si>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</si>
  <si>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</si>
  <si>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</si>
  <si>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</si>
  <si>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</si>
  <si>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</si>
  <si>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</si>
  <si>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</si>
  <si>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</si>
  <si>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</si>
  <si>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</si>
  <si>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</si>
  <si>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</si>
  <si>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</si>
  <si>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</si>
  <si>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</si>
  <si>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</si>
  <si>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</si>
  <si>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</si>
  <si>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</si>
  <si>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</si>
  <si>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</si>
  <si>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</si>
  <si>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</si>
  <si>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</si>
  <si>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</si>
  <si>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</si>
  <si>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</si>
  <si>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</si>
  <si>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</si>
  <si>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</si>
  <si>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</si>
  <si>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</si>
  <si>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</si>
  <si>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</si>
  <si>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</si>
  <si>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</si>
  <si>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</si>
  <si>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</si>
  <si>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</si>
  <si>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</si>
  <si>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</si>
  <si>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</si>
  <si>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</si>
  <si>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</si>
  <si>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</si>
  <si>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</si>
  <si>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</si>
  <si>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</si>
  <si>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</si>
  <si>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</si>
  <si>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</si>
  <si>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</si>
  <si>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</si>
  <si>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</si>
  <si>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</si>
  <si>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</si>
  <si>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</si>
  <si>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</si>
  <si>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</si>
  <si>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</si>
  <si>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</si>
  <si>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</si>
  <si>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</si>
  <si>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</si>
  <si>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</si>
  <si>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</si>
  <si>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</si>
  <si>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</si>
  <si>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</si>
  <si>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</si>
  <si>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</si>
  <si>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</si>
  <si>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</si>
  <si>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</si>
  <si>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</si>
  <si>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</si>
  <si>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</si>
  <si>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</si>
  <si>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</si>
  <si>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</si>
  <si>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</si>
  <si>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</si>
  <si>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</si>
  <si>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</si>
  <si>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</si>
  <si>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</si>
  <si>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</si>
  <si>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</si>
  <si>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</si>
  <si>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</si>
  <si>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</si>
  <si>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</si>
  <si>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население</t>
  </si>
  <si>
    <t>Холодное водоснабжение. Питьевая вода.</t>
  </si>
  <si>
    <t>прочие</t>
  </si>
  <si>
    <t>бюджетные организации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</si>
  <si>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</si>
  <si>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</si>
  <si>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</si>
  <si>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</si>
  <si>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</si>
  <si>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</si>
  <si>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</si>
  <si>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</si>
  <si>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</si>
  <si>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</si>
  <si>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</si>
  <si>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</si>
  <si>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</si>
  <si>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</si>
  <si>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</si>
  <si>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</si>
  <si>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</si>
  <si>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</si>
  <si>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</si>
  <si>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</si>
  <si>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</si>
  <si>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</si>
  <si>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</si>
  <si>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</si>
  <si>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</si>
  <si>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</si>
  <si>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</si>
  <si>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</si>
  <si>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</si>
  <si>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</si>
  <si>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</si>
  <si>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</si>
  <si>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</si>
  <si>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</si>
  <si>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</si>
  <si>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</si>
  <si>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</si>
  <si>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</si>
  <si>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</si>
  <si>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</si>
  <si>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</si>
  <si>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</si>
  <si>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</si>
  <si>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</si>
  <si>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</si>
  <si>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</si>
  <si>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</si>
  <si>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</si>
  <si>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</si>
  <si>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</si>
  <si>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</si>
  <si>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</si>
  <si>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</si>
  <si>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</si>
  <si>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</si>
  <si>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</si>
  <si>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</si>
  <si>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</si>
  <si>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</si>
  <si>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</si>
  <si>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</si>
  <si>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</si>
  <si>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</si>
  <si>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</si>
  <si>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</si>
  <si>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</si>
  <si>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</si>
  <si>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</si>
  <si>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</si>
  <si>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</si>
  <si>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</si>
  <si>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</si>
  <si>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</si>
  <si>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</si>
  <si>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</si>
  <si>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</si>
  <si>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</si>
  <si>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</si>
  <si>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</si>
  <si>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</si>
  <si>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</si>
  <si>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</si>
  <si>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</si>
  <si>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</si>
  <si>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</si>
  <si>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</si>
  <si>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</si>
  <si>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</si>
  <si>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</si>
  <si>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</si>
  <si>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</si>
  <si>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</si>
  <si>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</si>
  <si>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</si>
  <si>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</si>
  <si>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</si>
  <si>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</si>
  <si>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</si>
  <si>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</si>
  <si>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</si>
  <si>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</si>
  <si>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</si>
  <si>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</si>
  <si>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</si>
  <si>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</si>
  <si>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</si>
  <si>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</si>
  <si>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</si>
  <si>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</si>
  <si>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</si>
  <si>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</si>
  <si>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</si>
  <si>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</si>
  <si>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</si>
  <si>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</si>
  <si>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</si>
  <si>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</si>
  <si>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</si>
  <si>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</si>
  <si>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</si>
  <si>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</si>
  <si>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</si>
  <si>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</si>
  <si>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</si>
  <si>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</si>
  <si>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</si>
  <si>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</si>
  <si>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</si>
  <si>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</si>
  <si>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</si>
  <si>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</si>
  <si>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</si>
  <si>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</si>
  <si>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</si>
  <si>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</si>
  <si>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</si>
  <si>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</si>
  <si>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</si>
  <si>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</si>
  <si>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</si>
  <si>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</si>
  <si>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</si>
  <si>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</si>
  <si>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</si>
  <si>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</si>
  <si>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</si>
  <si>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</si>
  <si>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</si>
  <si>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</si>
  <si>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</si>
  <si>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</si>
  <si>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</si>
  <si>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</si>
  <si>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</si>
  <si>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</si>
  <si>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</si>
  <si>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</si>
  <si>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</si>
  <si>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</si>
  <si>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</si>
  <si>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</si>
  <si>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</si>
  <si>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</si>
  <si>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</si>
  <si>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</si>
  <si>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</si>
  <si>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</si>
  <si>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</si>
  <si>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</si>
  <si>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</si>
  <si>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</si>
  <si>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</si>
  <si>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</si>
  <si>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</si>
  <si>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</si>
  <si>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</si>
  <si>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</si>
  <si>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</si>
  <si>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</si>
  <si>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</si>
  <si>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</si>
  <si>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</si>
  <si>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</si>
  <si>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</si>
  <si>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</si>
  <si>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</si>
  <si>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</si>
  <si>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</si>
  <si>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</si>
  <si>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</si>
  <si>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</si>
  <si>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</si>
  <si>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</si>
  <si>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</si>
  <si>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</si>
  <si>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</si>
  <si>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</si>
  <si>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</si>
  <si>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</si>
  <si>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</si>
  <si>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</si>
  <si>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</si>
  <si>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</si>
  <si>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</si>
  <si>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</si>
  <si>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</si>
  <si>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</si>
  <si>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</si>
  <si>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</si>
  <si>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</si>
  <si>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</si>
  <si>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</si>
  <si>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</si>
  <si>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</si>
  <si>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</si>
  <si>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</si>
  <si>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</si>
  <si>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</si>
  <si>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</si>
  <si>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</si>
  <si>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</si>
  <si>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</si>
  <si>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</si>
  <si>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</si>
  <si>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</si>
  <si>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</si>
  <si>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</si>
  <si>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</si>
  <si>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</si>
  <si>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</si>
  <si>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</si>
  <si>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</si>
  <si>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</si>
  <si>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</si>
  <si>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</si>
  <si>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</si>
  <si>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</si>
  <si>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</si>
  <si>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</si>
  <si>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</si>
  <si>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</si>
  <si>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</si>
  <si>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</si>
  <si>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</si>
  <si>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</si>
  <si>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</si>
  <si>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</si>
  <si>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</si>
  <si>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</si>
  <si>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</si>
  <si>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</si>
  <si>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</si>
  <si>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</si>
  <si>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</si>
  <si>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</si>
  <si>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</si>
  <si>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</si>
  <si>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</si>
  <si>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</si>
  <si>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</si>
  <si>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</si>
  <si>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</si>
  <si>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</si>
  <si>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</si>
  <si>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</si>
  <si>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</si>
  <si>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</si>
  <si>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</si>
  <si>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</si>
  <si>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</si>
  <si>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</si>
  <si>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</si>
  <si>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</si>
  <si>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</si>
  <si>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</si>
  <si>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</si>
  <si>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</si>
  <si>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</si>
  <si>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</si>
  <si>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</si>
  <si>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</si>
  <si>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</si>
  <si>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</si>
  <si>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</si>
  <si>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</si>
  <si>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</si>
  <si>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</si>
  <si>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</si>
  <si>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</si>
  <si>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</si>
  <si>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</si>
  <si>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</si>
  <si>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</si>
  <si>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</si>
  <si>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</si>
  <si>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</si>
  <si>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</si>
  <si>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</si>
  <si>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</si>
  <si>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</si>
  <si>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</si>
  <si>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</si>
  <si>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</si>
  <si>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</si>
  <si>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</si>
  <si>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</si>
  <si>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</si>
  <si>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</si>
  <si>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</si>
  <si>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</si>
  <si>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</si>
  <si>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</si>
  <si>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</si>
  <si>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</si>
  <si>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</si>
  <si>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</si>
  <si>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</si>
  <si>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</si>
  <si>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</si>
  <si>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</si>
  <si>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</si>
  <si>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</si>
  <si>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</si>
  <si>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</si>
  <si>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</si>
  <si>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</si>
  <si>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</si>
  <si>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</si>
  <si>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</si>
  <si>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</si>
  <si>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</si>
  <si>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</si>
  <si>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</si>
  <si>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</si>
  <si>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</si>
  <si>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</si>
  <si>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</si>
  <si>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</si>
  <si>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</si>
  <si>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</si>
  <si>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</si>
  <si>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</si>
  <si>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</si>
  <si>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</si>
  <si>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</si>
  <si>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</si>
  <si>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</si>
  <si>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</si>
  <si>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</si>
  <si>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</si>
  <si>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</si>
  <si>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</si>
  <si>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</si>
  <si>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</si>
  <si>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</si>
  <si>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</si>
  <si>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</si>
  <si>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</si>
  <si>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</si>
  <si>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</si>
  <si>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</si>
  <si>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</si>
  <si>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</si>
  <si>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</si>
  <si>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</si>
  <si>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</si>
  <si>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</si>
  <si>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</si>
  <si>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</si>
  <si>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</si>
  <si>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</si>
  <si>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</si>
  <si>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</si>
  <si>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</si>
  <si>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</si>
  <si>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</si>
  <si>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</si>
  <si>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</si>
  <si>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</si>
  <si>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</si>
  <si>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</si>
  <si>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</si>
  <si>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</si>
  <si>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</si>
  <si>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</si>
  <si>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</si>
  <si>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</si>
  <si>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</si>
  <si>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</si>
  <si>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</si>
  <si>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</si>
  <si>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</si>
  <si>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</si>
  <si>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</si>
  <si>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</si>
  <si>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</si>
  <si>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</si>
  <si>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</si>
  <si>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</si>
  <si>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</si>
  <si>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</si>
  <si>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</si>
  <si>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</si>
  <si>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</si>
  <si>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</si>
  <si>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</si>
  <si>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</si>
  <si>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</si>
  <si>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</si>
  <si>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</si>
  <si>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</si>
  <si>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</si>
  <si>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</si>
  <si>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</si>
  <si>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</si>
  <si>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</si>
  <si>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</si>
  <si>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</si>
  <si>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</si>
  <si>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</si>
  <si>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</si>
  <si>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</si>
  <si>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</si>
  <si>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</si>
  <si>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</si>
  <si>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</si>
  <si>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</si>
  <si>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</si>
  <si>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</si>
  <si>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</si>
  <si>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</si>
  <si>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</si>
  <si>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</si>
  <si>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</si>
  <si>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</si>
  <si>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</si>
  <si>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</si>
  <si>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</si>
  <si>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</si>
  <si>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</si>
  <si>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</si>
  <si>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</si>
  <si>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</si>
  <si>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</si>
  <si>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</si>
  <si>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</si>
  <si>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</si>
  <si>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</si>
  <si>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</si>
  <si>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</si>
  <si>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</si>
  <si>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</si>
  <si>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</si>
  <si>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</si>
  <si>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</si>
  <si>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</si>
  <si>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</si>
  <si>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</si>
  <si>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</si>
  <si>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</si>
  <si>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</si>
  <si>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</si>
  <si>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</si>
  <si>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</si>
  <si>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</si>
  <si>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</si>
  <si>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</si>
  <si>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</si>
  <si>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</si>
  <si>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</si>
  <si>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</si>
  <si>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</si>
  <si>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</si>
  <si>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</si>
  <si>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</si>
  <si>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</si>
  <si>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</si>
  <si>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</si>
  <si>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</si>
  <si>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</si>
  <si>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</si>
  <si>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</si>
  <si>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</si>
  <si>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</si>
  <si>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</si>
  <si>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</si>
  <si>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</si>
  <si>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</si>
  <si>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</si>
  <si>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</si>
  <si>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</si>
  <si>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</si>
  <si>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</si>
  <si>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</si>
  <si>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</si>
  <si>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</si>
  <si>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</si>
  <si>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</si>
  <si>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</si>
  <si>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</si>
  <si>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</si>
  <si>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</si>
  <si>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</si>
  <si>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</si>
  <si>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</si>
  <si>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</si>
  <si>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</si>
  <si>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</si>
  <si>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</si>
  <si>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</si>
  <si>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</si>
  <si>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</si>
  <si>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</si>
  <si>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</si>
  <si>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</si>
  <si>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</si>
  <si>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</si>
  <si>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</si>
  <si>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</si>
  <si>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</si>
  <si>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</si>
  <si>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</si>
  <si>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</si>
  <si>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</si>
  <si>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</si>
  <si>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</si>
  <si>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</si>
  <si>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</si>
  <si>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</si>
  <si>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</si>
  <si>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</si>
  <si>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</si>
  <si>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</si>
  <si>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</si>
  <si>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</si>
  <si>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</si>
  <si>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</si>
  <si>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</si>
  <si>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</si>
  <si>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</si>
  <si>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</si>
  <si>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</si>
  <si>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</si>
  <si>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</si>
  <si>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</si>
  <si>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</si>
  <si>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</si>
  <si>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</si>
  <si>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</si>
  <si>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</si>
  <si>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</si>
  <si>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</si>
  <si>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</si>
  <si>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</si>
  <si>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</si>
  <si>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</si>
  <si>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</si>
  <si>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</si>
  <si>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</si>
  <si>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</si>
  <si>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</si>
  <si>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</si>
  <si>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</si>
  <si>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</si>
  <si>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</si>
  <si>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</si>
  <si>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</si>
  <si>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</si>
  <si>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</si>
  <si>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</si>
  <si>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</si>
  <si>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</si>
  <si>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</si>
  <si>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</si>
  <si>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</si>
  <si>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</si>
  <si>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</si>
  <si>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</si>
  <si>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</si>
  <si>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</si>
  <si>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</si>
  <si>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</si>
  <si>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</si>
  <si>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</si>
  <si>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</si>
  <si>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</si>
  <si>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</si>
  <si>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</si>
  <si>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</si>
  <si>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</si>
  <si>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</si>
  <si>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</si>
  <si>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</si>
  <si>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</si>
  <si>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</si>
  <si>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</si>
  <si>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</si>
  <si>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</si>
  <si>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</si>
  <si>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</si>
  <si>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</si>
  <si>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</si>
  <si>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</si>
  <si>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</si>
  <si>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</si>
  <si>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</si>
  <si>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</si>
  <si>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</si>
  <si>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</si>
  <si>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</si>
  <si>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</si>
  <si>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</si>
  <si>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</si>
  <si>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</si>
  <si>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</si>
  <si>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</si>
  <si>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</si>
  <si>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</si>
  <si>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</si>
  <si>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</si>
  <si>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</si>
  <si>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</si>
  <si>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</si>
  <si>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</si>
  <si>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</si>
  <si>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</si>
  <si>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</si>
  <si>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</si>
  <si>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</si>
  <si>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</si>
  <si>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</si>
  <si>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</si>
  <si>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</si>
  <si>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</si>
  <si>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</si>
  <si>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</si>
  <si>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</si>
  <si>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</si>
  <si>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</si>
  <si>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</si>
  <si>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</si>
  <si>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</si>
  <si>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</si>
  <si>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</si>
  <si>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</si>
  <si>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</si>
  <si>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</si>
  <si>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</si>
  <si>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</si>
  <si>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</si>
  <si>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</si>
  <si>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</si>
  <si>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</si>
  <si>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</si>
  <si>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</si>
  <si>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</si>
  <si>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</si>
  <si>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</si>
  <si>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</si>
  <si>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</si>
  <si>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</si>
  <si>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</si>
  <si>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</si>
  <si>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</si>
  <si>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</si>
  <si>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</si>
  <si>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</si>
  <si>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</si>
  <si>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</si>
  <si>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</si>
  <si>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</si>
  <si>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</si>
  <si>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</si>
  <si>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</si>
  <si>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</si>
  <si>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</si>
  <si>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</si>
  <si>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</si>
  <si>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</si>
  <si>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</si>
  <si>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</si>
  <si>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</si>
  <si>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</si>
  <si>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</si>
  <si>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</si>
  <si>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</si>
  <si>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</si>
  <si>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</si>
  <si>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</si>
  <si>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</si>
  <si>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</si>
  <si>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</si>
  <si>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</si>
  <si>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</si>
  <si>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</si>
  <si>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</si>
  <si>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</si>
  <si>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</si>
  <si>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</si>
  <si>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</si>
  <si>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</si>
  <si>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</si>
  <si>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</si>
  <si>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</si>
  <si>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</si>
  <si>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</si>
  <si>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</si>
  <si>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</si>
  <si>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</si>
  <si>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</si>
  <si>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</si>
  <si>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</si>
  <si>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</si>
  <si>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</si>
  <si>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</si>
  <si>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</si>
  <si>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</si>
  <si>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</si>
  <si>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</si>
  <si>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</si>
  <si>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</si>
  <si>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</si>
  <si>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</si>
  <si>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</si>
  <si>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</si>
  <si>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</si>
  <si>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</si>
  <si>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</si>
  <si>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</si>
  <si>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</si>
  <si>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</si>
  <si>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</si>
  <si>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</si>
  <si>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</si>
  <si>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</si>
  <si>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</si>
  <si>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</si>
  <si>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</si>
  <si>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</si>
  <si>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</si>
  <si>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</si>
  <si>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</si>
  <si>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</si>
  <si>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</si>
  <si>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</si>
  <si>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</si>
  <si>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</si>
  <si>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</si>
  <si>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</si>
  <si>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</si>
  <si>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</si>
  <si>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</si>
  <si>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</si>
  <si>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</si>
  <si>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</si>
  <si>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</si>
  <si>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</si>
  <si>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</si>
  <si>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</si>
  <si>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</si>
  <si>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</si>
  <si>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</si>
  <si>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</si>
  <si>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</si>
  <si>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</si>
  <si>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</si>
  <si>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</si>
  <si>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</si>
  <si>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</si>
  <si>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</si>
  <si>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</si>
  <si>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</si>
  <si>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</si>
  <si>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</si>
  <si>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</si>
  <si>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</si>
  <si>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</si>
  <si>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</si>
  <si>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</si>
  <si>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</si>
  <si>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</si>
  <si>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</si>
  <si>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</si>
  <si>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</si>
  <si>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</si>
  <si>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</si>
  <si>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</si>
  <si>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</si>
  <si>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</si>
  <si>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</si>
  <si>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</si>
  <si>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</si>
  <si>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</si>
  <si>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</si>
  <si>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</si>
  <si>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</si>
  <si>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</si>
  <si>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</si>
  <si>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</si>
  <si>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</si>
  <si>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</si>
  <si>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</si>
  <si>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</si>
  <si>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</si>
  <si>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</si>
  <si>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</si>
  <si>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</si>
  <si>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</si>
  <si>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</si>
  <si>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</si>
  <si>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</si>
  <si>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</si>
  <si>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</si>
  <si>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</si>
  <si>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</si>
  <si>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</si>
  <si>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</si>
  <si>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</si>
  <si>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</si>
  <si>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</si>
  <si>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</si>
  <si>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</si>
  <si>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</si>
  <si>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</si>
  <si>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</si>
  <si>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</si>
  <si>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</si>
  <si>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</si>
  <si>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</si>
  <si>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</si>
  <si>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</si>
  <si>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</si>
  <si>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</si>
  <si>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</si>
  <si>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</si>
  <si>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</si>
  <si>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</si>
  <si>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</si>
  <si>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</si>
  <si>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</si>
  <si>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</si>
  <si>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</si>
  <si>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</si>
  <si>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</si>
  <si>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</si>
  <si>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</si>
  <si>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</si>
  <si>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</si>
  <si>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</si>
  <si>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</si>
  <si>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</si>
  <si>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</si>
  <si>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</si>
  <si>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</si>
  <si>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</si>
  <si>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</si>
  <si>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</si>
  <si>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</si>
  <si>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</si>
  <si>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</si>
  <si>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</si>
  <si>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</si>
  <si>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</si>
  <si>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</si>
  <si>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</si>
  <si>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</si>
  <si>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</si>
  <si>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</si>
  <si>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</si>
  <si>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</si>
  <si>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</si>
  <si>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</si>
  <si>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</si>
  <si>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</si>
  <si>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</si>
  <si>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</si>
  <si>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</si>
  <si>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</si>
  <si>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</si>
  <si>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</si>
  <si>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</si>
  <si>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</si>
  <si>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</si>
  <si>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</si>
  <si>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</si>
  <si>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</si>
  <si>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</si>
  <si>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</si>
  <si>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</si>
  <si>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</si>
  <si>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</si>
  <si>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</si>
  <si>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</si>
  <si>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</si>
  <si>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</si>
  <si>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</si>
  <si>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</si>
  <si>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</si>
  <si>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</si>
  <si>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</si>
  <si>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</si>
  <si>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</si>
  <si>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</si>
  <si>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</si>
  <si>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</si>
  <si>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</si>
  <si>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</si>
  <si>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</si>
  <si>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</si>
  <si>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</si>
  <si>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</si>
  <si>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</si>
  <si>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</si>
  <si>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</si>
  <si>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</si>
  <si>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</si>
  <si>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</si>
  <si>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</si>
  <si>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</si>
  <si>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</si>
  <si>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</si>
  <si>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</si>
  <si>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</si>
  <si>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</si>
  <si>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</si>
  <si>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</si>
  <si>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</si>
  <si>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</si>
  <si>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</si>
  <si>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</si>
  <si>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</si>
  <si>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</si>
  <si>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</si>
  <si>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</si>
  <si>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</si>
  <si>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</si>
  <si>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</si>
  <si>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</si>
  <si>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</si>
  <si>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</si>
  <si>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</si>
  <si>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</si>
  <si>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</si>
  <si>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</si>
  <si>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</si>
  <si>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</si>
  <si>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</si>
  <si>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</si>
  <si>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</si>
  <si>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</si>
  <si>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</si>
  <si>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</si>
  <si>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</si>
  <si>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</si>
  <si>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</si>
  <si>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</si>
  <si>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</si>
  <si>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</si>
  <si>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</si>
  <si>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</si>
  <si>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</si>
  <si>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</si>
  <si>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</si>
  <si>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</si>
  <si>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</si>
  <si>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</si>
  <si>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</si>
  <si>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</si>
  <si>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</si>
  <si>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</si>
  <si>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</si>
  <si>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</si>
  <si>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</si>
  <si>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</si>
  <si>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</si>
  <si>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</si>
  <si>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</si>
  <si>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</si>
  <si>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</si>
  <si>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</si>
  <si>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</si>
  <si>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</si>
  <si>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</si>
  <si>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</si>
  <si>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</si>
  <si>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</si>
  <si>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</si>
  <si>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</si>
  <si>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</si>
  <si>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</si>
  <si>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</si>
  <si>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</si>
  <si>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</si>
  <si>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</si>
  <si>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</si>
  <si>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</si>
  <si>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</si>
  <si>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</si>
  <si>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</si>
  <si>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</si>
  <si>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</si>
  <si>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</si>
  <si>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</si>
  <si>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</si>
  <si>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</si>
  <si>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</si>
  <si>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</si>
  <si>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</si>
  <si>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</si>
  <si>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</si>
  <si>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</si>
  <si>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</si>
  <si>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</si>
  <si>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</si>
  <si>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</si>
  <si>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</si>
  <si>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</si>
  <si>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</si>
  <si>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</si>
  <si>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</si>
  <si>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</si>
  <si>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</si>
  <si>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</si>
  <si>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</si>
  <si>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</si>
  <si>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</si>
  <si>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</si>
  <si>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</si>
  <si>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</si>
  <si>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</si>
  <si>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</si>
  <si>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</si>
  <si>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</si>
  <si>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</si>
  <si>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</si>
  <si>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</si>
  <si>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</si>
  <si>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</si>
  <si>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</si>
  <si>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</si>
  <si>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</si>
  <si>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</si>
  <si>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</si>
  <si>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</si>
  <si>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</si>
  <si>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</si>
  <si>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</si>
  <si>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</si>
  <si>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</si>
  <si>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</si>
  <si>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</si>
  <si>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</si>
  <si>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</si>
  <si>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</si>
  <si>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</si>
  <si>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</si>
  <si>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</si>
  <si>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</si>
  <si>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</si>
  <si>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</si>
  <si>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</si>
  <si>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</si>
  <si>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</si>
  <si>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</si>
  <si>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</si>
  <si>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</si>
  <si>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</si>
  <si>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</si>
  <si>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</si>
  <si>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</si>
  <si>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</si>
  <si>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</si>
  <si>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</si>
  <si>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</si>
  <si>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</si>
  <si>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</si>
  <si>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</si>
  <si>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</si>
  <si>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</si>
  <si>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</si>
  <si>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</si>
  <si>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</si>
  <si>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</si>
  <si>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</si>
  <si>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</si>
  <si>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</si>
  <si>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</si>
  <si>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</si>
  <si>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</si>
  <si>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</si>
  <si>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</si>
  <si>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</si>
  <si>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</si>
  <si>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</si>
  <si>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</si>
  <si>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</si>
  <si>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</si>
  <si>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</si>
  <si>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</si>
  <si>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</si>
  <si>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</si>
  <si>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</si>
  <si>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</si>
  <si>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</si>
  <si>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</si>
  <si>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</si>
  <si>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</si>
  <si>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</si>
  <si>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</si>
  <si>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</si>
  <si>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</si>
  <si>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</si>
  <si>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</si>
  <si>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</si>
  <si>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</si>
  <si>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</si>
  <si>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</si>
  <si>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</si>
  <si>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</si>
  <si>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</si>
  <si>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</si>
  <si>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</si>
  <si>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</si>
  <si>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</si>
  <si>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</si>
  <si>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</si>
  <si>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</si>
  <si>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</si>
  <si>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</si>
  <si>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</si>
  <si>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</si>
  <si>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</si>
  <si>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</si>
  <si>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</si>
  <si>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</si>
  <si>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</si>
  <si>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</si>
  <si>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</si>
  <si>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</si>
  <si>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</si>
  <si>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</si>
  <si>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</si>
  <si>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</si>
  <si>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</si>
  <si>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</si>
  <si>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</si>
  <si>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</si>
  <si>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</si>
  <si>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</si>
  <si>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</si>
  <si>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</si>
  <si>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</si>
  <si>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</si>
  <si>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</si>
  <si>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</si>
  <si>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</si>
  <si>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</si>
  <si>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</si>
  <si>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</si>
  <si>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</si>
  <si>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</si>
  <si>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</si>
  <si>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</si>
  <si>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</si>
  <si>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</si>
  <si>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</si>
  <si>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</si>
  <si>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</si>
  <si>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</si>
  <si>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</si>
  <si>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</si>
  <si>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</si>
  <si>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</si>
  <si>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</si>
  <si>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</si>
  <si>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</si>
  <si>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</si>
  <si>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</si>
  <si>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</si>
  <si>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</si>
  <si>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</si>
  <si>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</si>
  <si>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</si>
  <si>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</si>
  <si>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</si>
  <si>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</si>
  <si>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</si>
  <si>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</si>
  <si>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</si>
  <si>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</si>
  <si>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</si>
  <si>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</si>
  <si>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</si>
  <si>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</si>
  <si>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</si>
  <si>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</si>
  <si>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</si>
  <si>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</si>
  <si>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</si>
  <si>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</si>
  <si>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</si>
  <si>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</si>
  <si>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</si>
  <si>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</si>
  <si>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</si>
  <si>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</si>
  <si>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</si>
  <si>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</si>
  <si>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</si>
  <si>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</si>
  <si>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</si>
  <si>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</si>
  <si>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</si>
  <si>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</si>
  <si>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</si>
  <si>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</si>
  <si>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</si>
  <si>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</si>
  <si>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</si>
  <si>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</si>
  <si>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</si>
  <si>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</si>
  <si>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</si>
  <si>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</si>
  <si>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</si>
  <si>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</si>
  <si>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</si>
  <si>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</si>
  <si>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</si>
  <si>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</si>
  <si>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</si>
  <si>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</si>
  <si>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</si>
  <si>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</si>
  <si>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</si>
  <si>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</si>
  <si>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</si>
  <si>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</si>
  <si>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</si>
  <si>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</si>
  <si>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</si>
  <si>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</si>
  <si>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</si>
  <si>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</si>
  <si>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</si>
  <si>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</si>
  <si>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</si>
  <si>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</si>
  <si>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</si>
  <si>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</si>
  <si>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</si>
  <si>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</si>
  <si>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</si>
  <si>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</si>
  <si>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</si>
  <si>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</si>
  <si>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</si>
  <si>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</si>
  <si>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</si>
  <si>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</si>
  <si>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</si>
  <si>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</si>
  <si>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</si>
  <si>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</si>
  <si>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</si>
  <si>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</si>
  <si>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</si>
  <si>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</si>
  <si>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</si>
  <si>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</si>
  <si>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</si>
  <si>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</si>
  <si>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</si>
  <si>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</si>
  <si>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</si>
  <si>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</si>
  <si>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</si>
  <si>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</si>
  <si>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</si>
  <si>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</si>
  <si>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</si>
  <si>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</si>
  <si>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</si>
  <si>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</si>
  <si>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</si>
  <si>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</si>
  <si>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</si>
  <si>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</si>
  <si>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</si>
  <si>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</si>
  <si>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</si>
  <si>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</si>
  <si>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</si>
  <si>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</si>
  <si>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</si>
  <si>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</si>
  <si>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</si>
  <si>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</si>
  <si>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</si>
  <si>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</si>
  <si>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</si>
  <si>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</si>
  <si>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</si>
  <si>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</si>
  <si>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</si>
  <si>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</si>
  <si>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</si>
  <si>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</si>
  <si>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</si>
  <si>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</si>
  <si>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</si>
  <si>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</si>
  <si>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</si>
  <si>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</si>
  <si>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</si>
  <si>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</si>
  <si>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</si>
  <si>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</si>
  <si>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</si>
  <si>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</si>
  <si>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</si>
  <si>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</si>
  <si>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</si>
  <si>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</si>
  <si>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</si>
  <si>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</si>
  <si>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</si>
  <si>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</si>
  <si>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</si>
  <si>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</si>
  <si>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</si>
  <si>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</si>
  <si>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</si>
  <si>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</si>
  <si>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</si>
  <si>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</si>
  <si>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</si>
  <si>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</si>
  <si>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</si>
  <si>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</si>
  <si>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</si>
  <si>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</si>
  <si>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</si>
  <si>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</si>
  <si>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</si>
  <si>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</si>
  <si>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</si>
  <si>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</si>
  <si>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</si>
  <si>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</si>
  <si>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</si>
  <si>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</si>
  <si>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</si>
  <si>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</si>
  <si>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</si>
  <si>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</si>
  <si>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</si>
  <si>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</si>
  <si>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</si>
  <si>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</si>
  <si>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</si>
  <si>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</si>
  <si>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</si>
  <si>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</si>
  <si>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</si>
  <si>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</si>
  <si>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</si>
  <si>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</si>
  <si>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</si>
  <si>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</si>
  <si>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</si>
  <si>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</si>
  <si>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</si>
  <si>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</si>
  <si>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</si>
  <si>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</si>
  <si>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</si>
  <si>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</si>
  <si>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</si>
  <si>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</si>
  <si>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</si>
  <si>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</si>
  <si>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</si>
  <si>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</si>
  <si>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</si>
  <si>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</si>
  <si>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</si>
  <si>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</si>
  <si>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</si>
  <si>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</si>
  <si>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</si>
  <si>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</si>
  <si>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</si>
  <si>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</si>
  <si>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</si>
  <si>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на основании Приказа Региональной энергетической комиссии Сахалинской области от 25.12.2025 № 1-3.25-932/25 "О внесении изменений в некоторые приказы региональной энергетической комиссии Сахалинской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</si>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</sst>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4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82D14-4578-22EE-FAE8-AFD5237AE4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1C2BC-78F5-31D8-4D38-B7CA8D7C847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90</v>
      </c>
      <c r="F8" s="823"/>
      <c r="G8" s="465" t="s">
        <v>88</v>
      </c>
      <c r="H8" s="465" t="s">
        <v>89</v>
      </c>
      <c r="I8" s="414" t="s">
        <v>87</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451DF-9D78-142A-ECE8-21F41D784F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46016.458287037036</v>
      </c>
      <c r="W30" s="2264"/>
      <c r="X30" s="2264"/>
      <c r="Y30" s="2264"/>
      <c r="Z30" s="2264"/>
      <c r="AA30" s="2264"/>
      <c r="AB30" s="2264"/>
      <c r="AC30" s="326"/>
      <c r="AD30" s="2264" t="str">
        <f>IF(TITLE_DATE_PR_CHANGE="",IF(TITLE_DATE_PR="","",TITLE_DATE_PR),TITLE_DATE_PR_CHANGE)</f>
        <v>46016.458287037036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46016.458287037036</v>
      </c>
      <c r="W34" s="2264"/>
      <c r="X34" s="2264"/>
      <c r="Y34" s="2264"/>
      <c r="Z34" s="2264"/>
      <c r="AA34" s="2264"/>
      <c r="AB34" s="2264"/>
      <c r="AC34" s="326"/>
      <c r="AD34" s="2264" t="str">
        <f>IF(TITLE_DATE_PR_CHANGE="",IF(TITLE_DATE_PR="","",TITLE_DATE_PR),TITLE_DATE_PR_CHANGE)</f>
        <v>46016.458287037036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113EB-D968-7CE6-5577-7AFFB92AC7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46016.458287037036</v>
      </c>
      <c r="W30" s="2264"/>
      <c r="X30" s="2264"/>
      <c r="Y30" s="2264"/>
      <c r="Z30" s="2264"/>
      <c r="AA30" s="2264"/>
      <c r="AB30" s="2264"/>
      <c r="AC30" s="326"/>
      <c r="AD30" s="2264" t="str">
        <f>IF(TITLE_DATE_PR_CHANGE="",IF(TITLE_DATE_PR="","",TITLE_DATE_PR),TITLE_DATE_PR_CHANGE)</f>
        <v>46016.458287037036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46016.458287037036</v>
      </c>
      <c r="W34" s="2264"/>
      <c r="X34" s="2264"/>
      <c r="Y34" s="2264"/>
      <c r="Z34" s="2264"/>
      <c r="AA34" s="2264"/>
      <c r="AB34" s="2264"/>
      <c r="AC34" s="326"/>
      <c r="AD34" s="2264" t="str">
        <f>IF(TITLE_DATE_PR_CHANGE="",IF(TITLE_DATE_PR="","",TITLE_DATE_PR),TITLE_DATE_PR_CHANGE)</f>
        <v>46016.458287037036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A9E68-A508-23A8-F288-0D857106BB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46016.458287037036</v>
      </c>
      <c r="W30" s="2264"/>
      <c r="X30" s="2264"/>
      <c r="Y30" s="2264"/>
      <c r="Z30" s="2264"/>
      <c r="AA30" s="2264"/>
      <c r="AB30" s="2264"/>
      <c r="AC30" s="1635"/>
      <c r="AD30" s="2264" t="str">
        <f>IF(TITLE_DATE_PR_CHANGE="",IF(TITLE_DATE_PR="","",TITLE_DATE_PR),TITLE_DATE_PR_CHANGE)</f>
        <v>46016.458287037036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1-3.25-932/25</v>
      </c>
      <c r="W31" s="2251"/>
      <c r="X31" s="2251"/>
      <c r="Y31" s="2251"/>
      <c r="Z31" s="2251"/>
      <c r="AA31" s="2251"/>
      <c r="AB31" s="2251"/>
      <c r="AC31" s="1635"/>
      <c r="AD31" s="2251" t="str">
        <f>IF(TITLE_NUMBER_PR_CHANGE="",IF(TITLE_NUMBER_PR="","",TITLE_NUMBER_PR),TITLE_NUMBER_PR_CHANGE)</f>
        <v>1-3.25-932/25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46016.458287037036</v>
      </c>
      <c r="W34" s="2264"/>
      <c r="X34" s="2264"/>
      <c r="Y34" s="2264"/>
      <c r="Z34" s="2264"/>
      <c r="AA34" s="2264"/>
      <c r="AB34" s="2264"/>
      <c r="AC34" s="1635"/>
      <c r="AD34" s="2264" t="str">
        <f>IF(TITLE_DATE_PR_CHANGE="",IF(TITLE_DATE_PR="","",TITLE_DATE_PR),TITLE_DATE_PR_CHANGE)</f>
        <v>46016.458287037036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1-3.25-932/25</v>
      </c>
      <c r="W35" s="2251"/>
      <c r="X35" s="2251"/>
      <c r="Y35" s="2251"/>
      <c r="Z35" s="2251"/>
      <c r="AA35" s="2251"/>
      <c r="AB35" s="2251"/>
      <c r="AC35" s="1635"/>
      <c r="AD35" s="2251" t="str">
        <f>IF(TITLE_NUMBER_PR_CHANGE="",IF(TITLE_NUMBER_PR="","",TITLE_NUMBER_PR),TITLE_NUMBER_PR_CHANGE)</f>
        <v>1-3.25-932/25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F8098-46FD-0345-6E28-F05A4B8379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46016.458287037036</v>
      </c>
      <c r="W30" s="2264"/>
      <c r="X30" s="2264"/>
      <c r="Y30" s="2264"/>
      <c r="Z30" s="2264"/>
      <c r="AA30" s="2264"/>
      <c r="AB30" s="2264"/>
      <c r="AC30" s="1635"/>
      <c r="AD30" s="2264" t="str">
        <f>IF(TITLE_DATE_PR_CHANGE="",IF(TITLE_DATE_PR="","",TITLE_DATE_PR),TITLE_DATE_PR_CHANGE)</f>
        <v>46016.458287037036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1-3.25-932/25</v>
      </c>
      <c r="W31" s="2251"/>
      <c r="X31" s="2251"/>
      <c r="Y31" s="2251"/>
      <c r="Z31" s="2251"/>
      <c r="AA31" s="2251"/>
      <c r="AB31" s="2251"/>
      <c r="AC31" s="1635"/>
      <c r="AD31" s="2251" t="str">
        <f>IF(TITLE_NUMBER_PR_CHANGE="",IF(TITLE_NUMBER_PR="","",TITLE_NUMBER_PR),TITLE_NUMBER_PR_CHANGE)</f>
        <v>1-3.25-932/25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46016.458287037036</v>
      </c>
      <c r="W34" s="2264"/>
      <c r="X34" s="2264"/>
      <c r="Y34" s="2264"/>
      <c r="Z34" s="2264"/>
      <c r="AA34" s="2264"/>
      <c r="AB34" s="2264"/>
      <c r="AC34" s="1635"/>
      <c r="AD34" s="2264" t="str">
        <f>IF(TITLE_DATE_PR_CHANGE="",IF(TITLE_DATE_PR="","",TITLE_DATE_PR),TITLE_DATE_PR_CHANGE)</f>
        <v>46016.458287037036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1-3.25-932/25</v>
      </c>
      <c r="W35" s="2251"/>
      <c r="X35" s="2251"/>
      <c r="Y35" s="2251"/>
      <c r="Z35" s="2251"/>
      <c r="AA35" s="2251"/>
      <c r="AB35" s="2251"/>
      <c r="AC35" s="1635"/>
      <c r="AD35" s="2251" t="str">
        <f>IF(TITLE_NUMBER_PR_CHANGE="",IF(TITLE_NUMBER_PR="","",TITLE_NUMBER_PR),TITLE_NUMBER_PR_CHANGE)</f>
        <v>1-3.25-932/25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0D228-C51D-0778-D8A1-0F744AF189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46016.458287037036</v>
      </c>
      <c r="W30" s="2264"/>
      <c r="X30" s="2264"/>
      <c r="Y30" s="2264"/>
      <c r="Z30" s="2264"/>
      <c r="AA30" s="2264"/>
      <c r="AB30" s="2264"/>
      <c r="AC30" s="326"/>
      <c r="AD30" s="2264" t="str">
        <f>IF(TITLE_DATE_PR_CHANGE="",IF(TITLE_DATE_PR="","",TITLE_DATE_PR),TITLE_DATE_PR_CHANGE)</f>
        <v>46016.458287037036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46016.458287037036</v>
      </c>
      <c r="W34" s="2264"/>
      <c r="X34" s="2264"/>
      <c r="Y34" s="2264"/>
      <c r="Z34" s="2264"/>
      <c r="AA34" s="2264"/>
      <c r="AB34" s="2264"/>
      <c r="AC34" s="326"/>
      <c r="AD34" s="2264" t="str">
        <f>IF(TITLE_DATE_PR_CHANGE="",IF(TITLE_DATE_PR="","",TITLE_DATE_PR),TITLE_DATE_PR_CHANGE)</f>
        <v>46016.458287037036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4F28B-94D8-B5EC-0CAF-A9B6D72FC9D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46016.458287037036</v>
      </c>
      <c r="W30" s="2264"/>
      <c r="X30" s="2264"/>
      <c r="Y30" s="2264"/>
      <c r="Z30" s="2264"/>
      <c r="AA30" s="2264"/>
      <c r="AB30" s="2264"/>
      <c r="AC30" s="326"/>
      <c r="AD30" s="2264" t="str">
        <f>IF(TITLE_DATE_PR_CHANGE="",IF(TITLE_DATE_PR="","",TITLE_DATE_PR),TITLE_DATE_PR_CHANGE)</f>
        <v>46016.458287037036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46016.458287037036</v>
      </c>
      <c r="W34" s="2264"/>
      <c r="X34" s="2264"/>
      <c r="Y34" s="2264"/>
      <c r="Z34" s="2264"/>
      <c r="AA34" s="2264"/>
      <c r="AB34" s="2264"/>
      <c r="AC34" s="326"/>
      <c r="AD34" s="2264" t="str">
        <f>IF(TITLE_DATE_PR_CHANGE="",IF(TITLE_DATE_PR="","",TITLE_DATE_PR),TITLE_DATE_PR_CHANGE)</f>
        <v>46016.458287037036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66044-AB08-7A8A-2118-608AFAB8DBB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46016.458287037036</v>
      </c>
      <c r="W30" s="2264"/>
      <c r="X30" s="2264"/>
      <c r="Y30" s="2264"/>
      <c r="Z30" s="2264"/>
      <c r="AA30" s="2264"/>
      <c r="AB30" s="2264"/>
      <c r="AC30" s="326"/>
      <c r="AD30" s="2264" t="str">
        <f>IF(TITLE_DATE_PR_CHANGE="",IF(TITLE_DATE_PR="","",TITLE_DATE_PR),TITLE_DATE_PR_CHANGE)</f>
        <v>46016.458287037036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46016.458287037036</v>
      </c>
      <c r="W34" s="2264"/>
      <c r="X34" s="2264"/>
      <c r="Y34" s="2264"/>
      <c r="Z34" s="2264"/>
      <c r="AA34" s="2264"/>
      <c r="AB34" s="2264"/>
      <c r="AC34" s="326"/>
      <c r="AD34" s="2264" t="str">
        <f>IF(TITLE_DATE_PR_CHANGE="",IF(TITLE_DATE_PR="","",TITLE_DATE_PR),TITLE_DATE_PR_CHANGE)</f>
        <v>46016.458287037036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67B8C-E598-569F-97BE-F53D8C225B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46016.458287037036</v>
      </c>
      <c r="W30" s="2264"/>
      <c r="X30" s="2264"/>
      <c r="Y30" s="2264"/>
      <c r="Z30" s="2264"/>
      <c r="AA30" s="2264"/>
      <c r="AB30" s="2264"/>
      <c r="AC30" s="326"/>
      <c r="AD30" s="2264" t="str">
        <f>IF(TITLE_DATE_PR_CHANGE="",IF(TITLE_DATE_PR="","",TITLE_DATE_PR),TITLE_DATE_PR_CHANGE)</f>
        <v>46016.458287037036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46016.458287037036</v>
      </c>
      <c r="W34" s="2264"/>
      <c r="X34" s="2264"/>
      <c r="Y34" s="2264"/>
      <c r="Z34" s="2264"/>
      <c r="AA34" s="2264"/>
      <c r="AB34" s="2264"/>
      <c r="AC34" s="326"/>
      <c r="AD34" s="2264" t="str">
        <f>IF(TITLE_DATE_PR_CHANGE="",IF(TITLE_DATE_PR="","",TITLE_DATE_PR),TITLE_DATE_PR_CHANGE)</f>
        <v>46016.458287037036</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B94E6-05C8-2409-9ED8-0F4B9E23B9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231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46016.458287037036</v>
      </c>
      <c r="Y34" s="2264"/>
      <c r="Z34" s="2264"/>
      <c r="AA34" s="2264"/>
      <c r="AB34" s="2264"/>
      <c r="AC34" s="2264"/>
      <c r="AD34" s="2264"/>
      <c r="AE34" s="2264"/>
      <c r="AF34" s="326"/>
      <c r="AG34" s="2264" t="str">
        <f>IF(TITLE_DATE_PR_CHANGE="",IF(TITLE_DATE_PR="","",TITLE_DATE_PR),TITLE_DATE_PR_CHANGE)</f>
        <v>46016.458287037036</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1-3.25-932/25</v>
      </c>
      <c r="Y35" s="2251"/>
      <c r="Z35" s="2251"/>
      <c r="AA35" s="2251"/>
      <c r="AB35" s="2251"/>
      <c r="AC35" s="2251"/>
      <c r="AD35" s="2251"/>
      <c r="AE35" s="2251"/>
      <c r="AF35" s="326"/>
      <c r="AG35" s="2251" t="str">
        <f>IF(TITLE_NUMBER_PR_CHANGE="",IF(TITLE_NUMBER_PR="","",TITLE_NUMBER_PR),TITLE_NUMBER_PR_CHANGE)</f>
        <v>1-3.25-932/25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46016.458287037036</v>
      </c>
      <c r="Y38" s="2264"/>
      <c r="Z38" s="2264"/>
      <c r="AA38" s="2264"/>
      <c r="AB38" s="2264"/>
      <c r="AC38" s="2264"/>
      <c r="AD38" s="2264"/>
      <c r="AE38" s="2264"/>
      <c r="AF38" s="326"/>
      <c r="AG38" s="2264" t="str">
        <f>IF(TITLE_DATE_PR_CHANGE="",IF(TITLE_DATE_PR="","",TITLE_DATE_PR),TITLE_DATE_PR_CHANGE)</f>
        <v>46016.458287037036</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1-3.25-932/25</v>
      </c>
      <c r="Y39" s="2251"/>
      <c r="Z39" s="2251"/>
      <c r="AA39" s="2251"/>
      <c r="AB39" s="2251"/>
      <c r="AC39" s="2251"/>
      <c r="AD39" s="2251"/>
      <c r="AE39" s="2251"/>
      <c r="AF39" s="326"/>
      <c r="AG39" s="2251" t="str">
        <f>IF(TITLE_NUMBER_PR_CHANGE="",IF(TITLE_NUMBER_PR="","",TITLE_NUMBER_PR),TITLE_NUMBER_PR_CHANGE)</f>
        <v>1-3.25-932/25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231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232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A33B6E-1938-1FC4-6F98-70D032AB4582}" mc:Ignorable="x14ac xr xr2 xr3">
  <sheetPr>
    <tabColor rgb="FFCCCCFF"/>
  </sheetPr>
  <dimension ref="A1:Q79"/>
  <sheetViews>
    <sheetView topLeftCell="C1" showGridLines="0" zoomScale="90" workbookViewId="0" tabSelected="1">
      <selection activeCell="I23" sqref="I2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холодного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46023.45208333333</v>
      </c>
      <c r="G11" s="77"/>
      <c r="H11" s="773" t="s">
        <v>22</v>
      </c>
      <c r="J11" s="876" t="s">
        <v>23</v>
      </c>
      <c r="Q11" s="74">
        <v>0</v>
      </c>
    </row>
    <row customHeight="1" ht="22.5">
      <c r="A12" s="2098"/>
      <c r="D12" s="75"/>
      <c r="E12" s="1165" t="s">
        <v>24</v>
      </c>
      <c r="F12" s="1732">
        <v>46387.452199074076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46016.454733796294</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46023.45502314815</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45940.4562037037</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46016.458287037036</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3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7596688-E718-3A18-AB58-3A5157361A78}"/>
    <hyperlink ref="H17" location="Титульный!H9" display="Как заполнить?" tooltip="Помощь по работе с полями отчётной формы" xr:uid="{0A65CB31-4388-B348-E8F6-E926F384BF9C}"/>
    <hyperlink ref="H39" location="Титульный!H9" display="Как заполнить?" tooltip="Помощь по работе с полями отчётной формы" xr:uid="{7BD6A0EF-D328-76F8-6598-835469D80FEB}"/>
    <hyperlink ref="H62" location="Титульный!H9" display="Как заполнить?" tooltip="Помощь по работе с полями отчётной формы" xr:uid="{0736F1BA-3948-359F-98D3-9C2F9FBF6586}"/>
    <hyperlink ref="F70" r:id="rId4" xr:uid="{B407F7ED-7639-FB58-3918-EB0B48ACD98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4A6A8-E7BE-5678-7808-8F952DFD7F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231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46016.458287037036</v>
      </c>
      <c r="W31" s="2264"/>
      <c r="X31" s="2264"/>
      <c r="Y31" s="2264"/>
      <c r="Z31" s="2264"/>
      <c r="AA31" s="326"/>
      <c r="AB31" s="2264" t="str">
        <f>IF(TITLE_DATE_PR_CHANGE="",IF(TITLE_DATE_PR="","",TITLE_DATE_PR),TITLE_DATE_PR_CHANGE)</f>
        <v>46016.458287037036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1-3.25-932/25</v>
      </c>
      <c r="W32" s="2251"/>
      <c r="X32" s="2251"/>
      <c r="Y32" s="2251"/>
      <c r="Z32" s="2251"/>
      <c r="AA32" s="326"/>
      <c r="AB32" s="2251" t="str">
        <f>IF(TITLE_NUMBER_PR_CHANGE="",IF(TITLE_NUMBER_PR="","",TITLE_NUMBER_PR),TITLE_NUMBER_PR_CHANGE)</f>
        <v>1-3.25-932/25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46016.458287037036</v>
      </c>
      <c r="W35" s="2264"/>
      <c r="X35" s="2264"/>
      <c r="Y35" s="2264"/>
      <c r="Z35" s="2264"/>
      <c r="AA35" s="326"/>
      <c r="AB35" s="2264" t="str">
        <f>IF(TITLE_DATE_PR_CHANGE="",IF(TITLE_DATE_PR="","",TITLE_DATE_PR),TITLE_DATE_PR_CHANGE)</f>
        <v>46016.458287037036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1-3.25-932/25</v>
      </c>
      <c r="W36" s="2251"/>
      <c r="X36" s="2251"/>
      <c r="Y36" s="2251"/>
      <c r="Z36" s="2251"/>
      <c r="AA36" s="326"/>
      <c r="AB36" s="2251" t="str">
        <f>IF(TITLE_NUMBER_PR_CHANGE="",IF(TITLE_NUMBER_PR="","",TITLE_NUMBER_PR),TITLE_NUMBER_PR_CHANGE)</f>
        <v>1-3.25-932/25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482</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231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232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232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1C3D6-3177-7838-CE48-A4B358B8F702}" mc:Ignorable="x14ac xr xr2 xr3">
  <sheetPr>
    <tabColor theme="6" tint="0.4"/>
  </sheetPr>
  <dimension ref="A1:ED66"/>
  <sheetViews>
    <sheetView showGridLines="0" zoomScale="90" workbookViewId="0">
      <pane xSplit="28" ySplit="40" topLeftCell="AC44" activePane="bottomRight" state="frozen"/>
      <selection pane="bottomLeft" activeCell="A41" sqref="A41"/>
      <selection pane="topRight" activeCell="AC1" sqref="AC1"/>
      <selection pane="bottomRight" activeCell="CT50" sqref="CT50:CT5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40" max="40" width="4.28125" customWidth="1"/>
    <col min="47" max="47" width="5.390625" customWidth="1"/>
    <col min="54" max="54" width="5.08203125" customWidth="1"/>
    <col min="61" max="61" width="4.76171875" customWidth="1"/>
    <col min="68" max="68" width="4.6015625" customWidth="1"/>
    <col min="75" max="75" width="5.23046875" customWidth="1"/>
    <col min="82" max="82" width="4.28125" customWidth="1"/>
    <col min="89" max="89" width="4.921875" customWidth="1"/>
    <col min="96" max="96" width="5.08203125" customWidth="1"/>
    <col min="103" max="103" width="4.921875" customWidth="1"/>
    <col min="110" max="110" width="5.55078125" customWidth="1"/>
    <col min="117" max="117" width="5.390625" customWidth="1"/>
    <col min="124" max="124" width="5.08203125" customWidth="1"/>
    <col min="126" max="126" width="10.57421875" hidden="1"/>
    <col min="127" max="127" style="1635" width="4.00390625" customWidth="1"/>
    <col min="128" max="128" style="1635" width="115.00390625" customWidth="1"/>
    <col min="129" max="133" style="1642" width="10.00390625" customWidth="1"/>
    <col min="134" max="134"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I1" s="1635"/>
      <c r="DJ1" s="1635"/>
      <c r="DK1" s="1635"/>
      <c r="DL1" s="1635"/>
      <c r="DM1" s="1635"/>
      <c r="DN1" s="1635"/>
      <c r="DO1" s="1635"/>
      <c r="DP1" s="1635"/>
      <c r="DQ1" s="1635"/>
      <c r="DR1" s="1635"/>
      <c r="DS1" s="1635"/>
      <c r="DT1" s="1635"/>
      <c r="DU1" s="1635"/>
      <c r="DV1" s="1635"/>
      <c r="ED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2"/>
      <c r="BT2" s="2243"/>
      <c r="BU2" s="2243"/>
      <c r="BV2" s="2243"/>
      <c r="BW2" s="2243"/>
      <c r="BX2" s="2243"/>
      <c r="BY2" s="2244"/>
      <c r="BZ2" s="2242"/>
      <c r="CA2" s="2243"/>
      <c r="CB2" s="2243"/>
      <c r="CC2" s="2243"/>
      <c r="CD2" s="2243"/>
      <c r="CE2" s="2243"/>
      <c r="CF2" s="2244"/>
      <c r="CG2" s="2242"/>
      <c r="CH2" s="2243"/>
      <c r="CI2" s="2243"/>
      <c r="CJ2" s="2243"/>
      <c r="CK2" s="2243"/>
      <c r="CL2" s="2243"/>
      <c r="CM2" s="2244"/>
      <c r="CN2" s="2242"/>
      <c r="CO2" s="2243"/>
      <c r="CP2" s="2243"/>
      <c r="CQ2" s="2243"/>
      <c r="CR2" s="2243"/>
      <c r="CS2" s="2243"/>
      <c r="CT2" s="2244"/>
      <c r="CU2" s="2242"/>
      <c r="CV2" s="2243"/>
      <c r="CW2" s="2243"/>
      <c r="CX2" s="2243"/>
      <c r="CY2" s="2243"/>
      <c r="CZ2" s="2243"/>
      <c r="DA2" s="2244"/>
      <c r="DB2" s="2242"/>
      <c r="DC2" s="2243"/>
      <c r="DD2" s="2243"/>
      <c r="DE2" s="2243"/>
      <c r="DF2" s="2243"/>
      <c r="DG2" s="2243"/>
      <c r="DH2" s="2244"/>
      <c r="DI2" s="2242"/>
      <c r="DJ2" s="2243"/>
      <c r="DK2" s="2243"/>
      <c r="DL2" s="2243"/>
      <c r="DM2" s="2243"/>
      <c r="DN2" s="2243"/>
      <c r="DO2" s="2244"/>
      <c r="DP2" s="2242"/>
      <c r="DQ2" s="2243"/>
      <c r="DR2" s="2243"/>
      <c r="DS2" s="2243"/>
      <c r="DT2" s="2243"/>
      <c r="DU2" s="2243"/>
      <c r="DV2" s="2244"/>
      <c r="DW2" s="2244"/>
      <c r="DX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Z2" s="500"/>
      <c r="EA2" s="500" t="str">
        <f>IF(T2="","",T2)</f>
        <v>Наименование тарифа</v>
      </c>
      <c r="EB2" s="500"/>
      <c r="EC2" s="500"/>
      <c r="ED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2"/>
      <c r="BT3" s="2243"/>
      <c r="BU3" s="2243"/>
      <c r="BV3" s="2243"/>
      <c r="BW3" s="2243"/>
      <c r="BX3" s="2243"/>
      <c r="BY3" s="2244"/>
      <c r="BZ3" s="2242"/>
      <c r="CA3" s="2243"/>
      <c r="CB3" s="2243"/>
      <c r="CC3" s="2243"/>
      <c r="CD3" s="2243"/>
      <c r="CE3" s="2243"/>
      <c r="CF3" s="2244"/>
      <c r="CG3" s="2242"/>
      <c r="CH3" s="2243"/>
      <c r="CI3" s="2243"/>
      <c r="CJ3" s="2243"/>
      <c r="CK3" s="2243"/>
      <c r="CL3" s="2243"/>
      <c r="CM3" s="2244"/>
      <c r="CN3" s="2242"/>
      <c r="CO3" s="2243"/>
      <c r="CP3" s="2243"/>
      <c r="CQ3" s="2243"/>
      <c r="CR3" s="2243"/>
      <c r="CS3" s="2243"/>
      <c r="CT3" s="2244"/>
      <c r="CU3" s="2242"/>
      <c r="CV3" s="2243"/>
      <c r="CW3" s="2243"/>
      <c r="CX3" s="2243"/>
      <c r="CY3" s="2243"/>
      <c r="CZ3" s="2243"/>
      <c r="DA3" s="2244"/>
      <c r="DB3" s="2242"/>
      <c r="DC3" s="2243"/>
      <c r="DD3" s="2243"/>
      <c r="DE3" s="2243"/>
      <c r="DF3" s="2243"/>
      <c r="DG3" s="2243"/>
      <c r="DH3" s="2244"/>
      <c r="DI3" s="2242"/>
      <c r="DJ3" s="2243"/>
      <c r="DK3" s="2243"/>
      <c r="DL3" s="2243"/>
      <c r="DM3" s="2243"/>
      <c r="DN3" s="2243"/>
      <c r="DO3" s="2244"/>
      <c r="DP3" s="2242"/>
      <c r="DQ3" s="2243"/>
      <c r="DR3" s="2243"/>
      <c r="DS3" s="2243"/>
      <c r="DT3" s="2243"/>
      <c r="DU3" s="2243"/>
      <c r="DV3" s="2244"/>
      <c r="DW3" s="2244"/>
      <c r="DX3" s="1258" t="s">
        <v>403</v>
      </c>
      <c r="DZ3" s="500"/>
      <c r="EA3" s="500" t="str">
        <f>IF(T3="","",T3)</f>
        <v>Территория действия тарифа</v>
      </c>
      <c r="EB3" s="500"/>
      <c r="EC3" s="500"/>
      <c r="ED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2"/>
      <c r="BT4" s="2243"/>
      <c r="BU4" s="2243"/>
      <c r="BV4" s="2243"/>
      <c r="BW4" s="2243"/>
      <c r="BX4" s="2243"/>
      <c r="BY4" s="2244"/>
      <c r="BZ4" s="2242"/>
      <c r="CA4" s="2243"/>
      <c r="CB4" s="2243"/>
      <c r="CC4" s="2243"/>
      <c r="CD4" s="2243"/>
      <c r="CE4" s="2243"/>
      <c r="CF4" s="2244"/>
      <c r="CG4" s="2242"/>
      <c r="CH4" s="2243"/>
      <c r="CI4" s="2243"/>
      <c r="CJ4" s="2243"/>
      <c r="CK4" s="2243"/>
      <c r="CL4" s="2243"/>
      <c r="CM4" s="2244"/>
      <c r="CN4" s="2242"/>
      <c r="CO4" s="2243"/>
      <c r="CP4" s="2243"/>
      <c r="CQ4" s="2243"/>
      <c r="CR4" s="2243"/>
      <c r="CS4" s="2243"/>
      <c r="CT4" s="2244"/>
      <c r="CU4" s="2242"/>
      <c r="CV4" s="2243"/>
      <c r="CW4" s="2243"/>
      <c r="CX4" s="2243"/>
      <c r="CY4" s="2243"/>
      <c r="CZ4" s="2243"/>
      <c r="DA4" s="2244"/>
      <c r="DB4" s="2242"/>
      <c r="DC4" s="2243"/>
      <c r="DD4" s="2243"/>
      <c r="DE4" s="2243"/>
      <c r="DF4" s="2243"/>
      <c r="DG4" s="2243"/>
      <c r="DH4" s="2244"/>
      <c r="DI4" s="2242"/>
      <c r="DJ4" s="2243"/>
      <c r="DK4" s="2243"/>
      <c r="DL4" s="2243"/>
      <c r="DM4" s="2243"/>
      <c r="DN4" s="2243"/>
      <c r="DO4" s="2244"/>
      <c r="DP4" s="2242"/>
      <c r="DQ4" s="2243"/>
      <c r="DR4" s="2243"/>
      <c r="DS4" s="2243"/>
      <c r="DT4" s="2243"/>
      <c r="DU4" s="2243"/>
      <c r="DV4" s="2244"/>
      <c r="DW4" s="2244"/>
      <c r="DX4" s="1258" t="s">
        <v>484</v>
      </c>
      <c r="DZ4" s="500"/>
      <c r="EA4" s="500" t="str">
        <f>IF(T4="","",T4)</f>
        <v>Наименование централизованной системы холодного водоснабжения</v>
      </c>
      <c r="EB4" s="500"/>
      <c r="EC4" s="500"/>
      <c r="ED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0"/>
      <c r="BT5" s="2351"/>
      <c r="BU5" s="2351"/>
      <c r="BV5" s="2351"/>
      <c r="BW5" s="2351"/>
      <c r="BX5" s="2351"/>
      <c r="BY5" s="2352"/>
      <c r="BZ5" s="2350"/>
      <c r="CA5" s="2351"/>
      <c r="CB5" s="2351"/>
      <c r="CC5" s="2351"/>
      <c r="CD5" s="2351"/>
      <c r="CE5" s="2351"/>
      <c r="CF5" s="2352"/>
      <c r="CG5" s="2350"/>
      <c r="CH5" s="2351"/>
      <c r="CI5" s="2351"/>
      <c r="CJ5" s="2351"/>
      <c r="CK5" s="2351"/>
      <c r="CL5" s="2351"/>
      <c r="CM5" s="2352"/>
      <c r="CN5" s="2350"/>
      <c r="CO5" s="2351"/>
      <c r="CP5" s="2351"/>
      <c r="CQ5" s="2351"/>
      <c r="CR5" s="2351"/>
      <c r="CS5" s="2351"/>
      <c r="CT5" s="2352"/>
      <c r="CU5" s="2350"/>
      <c r="CV5" s="2351"/>
      <c r="CW5" s="2351"/>
      <c r="CX5" s="2351"/>
      <c r="CY5" s="2351"/>
      <c r="CZ5" s="2351"/>
      <c r="DA5" s="2352"/>
      <c r="DB5" s="2350"/>
      <c r="DC5" s="2351"/>
      <c r="DD5" s="2351"/>
      <c r="DE5" s="2351"/>
      <c r="DF5" s="2351"/>
      <c r="DG5" s="2351"/>
      <c r="DH5" s="2352"/>
      <c r="DI5" s="2350"/>
      <c r="DJ5" s="2351"/>
      <c r="DK5" s="2351"/>
      <c r="DL5" s="2351"/>
      <c r="DM5" s="2351"/>
      <c r="DN5" s="2351"/>
      <c r="DO5" s="2352"/>
      <c r="DP5" s="2350"/>
      <c r="DQ5" s="2351"/>
      <c r="DR5" s="2351"/>
      <c r="DS5" s="2351"/>
      <c r="DT5" s="2351"/>
      <c r="DU5" s="2351"/>
      <c r="DV5" s="2352"/>
      <c r="DW5" s="2355"/>
      <c r="DX5" s="1258" t="s">
        <v>486</v>
      </c>
      <c r="DZ5" s="500"/>
      <c r="EA5" s="500" t="str">
        <f>IF(T5="","",T5)</f>
        <v>Наименование признака дифференциации</v>
      </c>
      <c r="EB5" s="500"/>
      <c r="EC5" s="500"/>
      <c r="ED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5"/>
      <c r="BT6" s="2246"/>
      <c r="BU6" s="2246"/>
      <c r="BV6" s="2246"/>
      <c r="BW6" s="2246"/>
      <c r="BX6" s="2246"/>
      <c r="BY6" s="2247"/>
      <c r="BZ6" s="2245"/>
      <c r="CA6" s="2246"/>
      <c r="CB6" s="2246"/>
      <c r="CC6" s="2246"/>
      <c r="CD6" s="2246"/>
      <c r="CE6" s="2246"/>
      <c r="CF6" s="2247"/>
      <c r="CG6" s="2245"/>
      <c r="CH6" s="2246"/>
      <c r="CI6" s="2246"/>
      <c r="CJ6" s="2246"/>
      <c r="CK6" s="2246"/>
      <c r="CL6" s="2246"/>
      <c r="CM6" s="2247"/>
      <c r="CN6" s="2245"/>
      <c r="CO6" s="2246"/>
      <c r="CP6" s="2246"/>
      <c r="CQ6" s="2246"/>
      <c r="CR6" s="2246"/>
      <c r="CS6" s="2246"/>
      <c r="CT6" s="2247"/>
      <c r="CU6" s="2245"/>
      <c r="CV6" s="2246"/>
      <c r="CW6" s="2246"/>
      <c r="CX6" s="2246"/>
      <c r="CY6" s="2246"/>
      <c r="CZ6" s="2246"/>
      <c r="DA6" s="2247"/>
      <c r="DB6" s="2245"/>
      <c r="DC6" s="2246"/>
      <c r="DD6" s="2246"/>
      <c r="DE6" s="2246"/>
      <c r="DF6" s="2246"/>
      <c r="DG6" s="2246"/>
      <c r="DH6" s="2247"/>
      <c r="DI6" s="2245"/>
      <c r="DJ6" s="2246"/>
      <c r="DK6" s="2246"/>
      <c r="DL6" s="2246"/>
      <c r="DM6" s="2246"/>
      <c r="DN6" s="2246"/>
      <c r="DO6" s="2247"/>
      <c r="DP6" s="2245"/>
      <c r="DQ6" s="2246"/>
      <c r="DR6" s="2246"/>
      <c r="DS6" s="2246"/>
      <c r="DT6" s="2246"/>
      <c r="DU6" s="2246"/>
      <c r="DV6" s="2247"/>
      <c r="DW6" s="2247"/>
      <c r="DX6" s="1307" t="s">
        <v>487</v>
      </c>
      <c r="DZ6" s="500"/>
      <c r="EA6" s="500" t="str">
        <f>IF(T6="","",T6)</f>
        <v>Группа потребителей</v>
      </c>
      <c r="EB6" s="500"/>
      <c r="EC6" s="500"/>
      <c r="ED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751"/>
      <c r="AK7" s="751"/>
      <c r="AL7" s="1257"/>
      <c r="AM7" s="2602"/>
      <c r="AN7" s="2107" t="s">
        <v>68</v>
      </c>
      <c r="AO7" s="2602"/>
      <c r="AP7" s="2107" t="s">
        <v>68</v>
      </c>
      <c r="AQ7" s="751"/>
      <c r="AR7" s="751"/>
      <c r="AS7" s="1257"/>
      <c r="AT7" s="2602"/>
      <c r="AU7" s="2107" t="s">
        <v>68</v>
      </c>
      <c r="AV7" s="2602"/>
      <c r="AW7" s="2107" t="s">
        <v>68</v>
      </c>
      <c r="AX7" s="751"/>
      <c r="AY7" s="751"/>
      <c r="AZ7" s="1257"/>
      <c r="BA7" s="2602"/>
      <c r="BB7" s="2107" t="s">
        <v>68</v>
      </c>
      <c r="BC7" s="2602"/>
      <c r="BD7" s="2107" t="s">
        <v>68</v>
      </c>
      <c r="BE7" s="751"/>
      <c r="BF7" s="751"/>
      <c r="BG7" s="1257"/>
      <c r="BH7" s="2602"/>
      <c r="BI7" s="2107" t="s">
        <v>68</v>
      </c>
      <c r="BJ7" s="2602"/>
      <c r="BK7" s="2107" t="s">
        <v>68</v>
      </c>
      <c r="BL7" s="751"/>
      <c r="BM7" s="751"/>
      <c r="BN7" s="1257"/>
      <c r="BO7" s="2602"/>
      <c r="BP7" s="2107" t="s">
        <v>68</v>
      </c>
      <c r="BQ7" s="2602"/>
      <c r="BR7" s="2107" t="s">
        <v>68</v>
      </c>
      <c r="BS7" s="751"/>
      <c r="BT7" s="751"/>
      <c r="BU7" s="1257"/>
      <c r="BV7" s="2602"/>
      <c r="BW7" s="2107" t="s">
        <v>68</v>
      </c>
      <c r="BX7" s="2602"/>
      <c r="BY7" s="2107" t="s">
        <v>68</v>
      </c>
      <c r="BZ7" s="751"/>
      <c r="CA7" s="751"/>
      <c r="CB7" s="1257"/>
      <c r="CC7" s="2602"/>
      <c r="CD7" s="2107" t="s">
        <v>68</v>
      </c>
      <c r="CE7" s="2602"/>
      <c r="CF7" s="2107" t="s">
        <v>68</v>
      </c>
      <c r="CG7" s="751"/>
      <c r="CH7" s="751"/>
      <c r="CI7" s="1257"/>
      <c r="CJ7" s="2602"/>
      <c r="CK7" s="2107" t="s">
        <v>68</v>
      </c>
      <c r="CL7" s="2602"/>
      <c r="CM7" s="2107" t="s">
        <v>68</v>
      </c>
      <c r="CN7" s="751"/>
      <c r="CO7" s="751"/>
      <c r="CP7" s="1257"/>
      <c r="CQ7" s="2602"/>
      <c r="CR7" s="2107" t="s">
        <v>68</v>
      </c>
      <c r="CS7" s="2602"/>
      <c r="CT7" s="2107" t="s">
        <v>68</v>
      </c>
      <c r="CU7" s="751"/>
      <c r="CV7" s="751"/>
      <c r="CW7" s="1257"/>
      <c r="CX7" s="2602"/>
      <c r="CY7" s="2107" t="s">
        <v>68</v>
      </c>
      <c r="CZ7" s="2602"/>
      <c r="DA7" s="2107" t="s">
        <v>68</v>
      </c>
      <c r="DB7" s="751"/>
      <c r="DC7" s="751"/>
      <c r="DD7" s="1257"/>
      <c r="DE7" s="2602"/>
      <c r="DF7" s="2107" t="s">
        <v>68</v>
      </c>
      <c r="DG7" s="2602"/>
      <c r="DH7" s="2107" t="s">
        <v>68</v>
      </c>
      <c r="DI7" s="751"/>
      <c r="DJ7" s="751"/>
      <c r="DK7" s="1257"/>
      <c r="DL7" s="2602"/>
      <c r="DM7" s="2107" t="s">
        <v>68</v>
      </c>
      <c r="DN7" s="2602"/>
      <c r="DO7" s="2107" t="s">
        <v>68</v>
      </c>
      <c r="DP7" s="751"/>
      <c r="DQ7" s="751"/>
      <c r="DR7" s="1257"/>
      <c r="DS7" s="2602"/>
      <c r="DT7" s="2107" t="s">
        <v>68</v>
      </c>
      <c r="DU7" s="2602"/>
      <c r="DV7" s="2107" t="s">
        <v>68</v>
      </c>
      <c r="DW7" s="1438"/>
      <c r="DX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Y7" s="511">
        <f>STRCHECKDATE(V8:DW8)</f>
      </c>
      <c r="DZ7" s="500"/>
      <c r="EA7" s="500" t="str">
        <f>IF(T7="","",T7)</f>
        <v/>
      </c>
      <c r="EB7" s="500"/>
      <c r="EC7" s="500"/>
      <c r="ED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325"/>
      <c r="BT8" s="325"/>
      <c r="BU8" s="328" t="str">
        <f>BV7&amp;"-"&amp;BX7</f>
        <v>-</v>
      </c>
      <c r="BV8" s="2309"/>
      <c r="BW8" s="2107"/>
      <c r="BX8" s="2309"/>
      <c r="BY8" s="2107"/>
      <c r="BZ8" s="325"/>
      <c r="CA8" s="325"/>
      <c r="CB8" s="328" t="str">
        <f>CC7&amp;"-"&amp;CE7</f>
        <v>-</v>
      </c>
      <c r="CC8" s="2309"/>
      <c r="CD8" s="2107"/>
      <c r="CE8" s="2309"/>
      <c r="CF8" s="2107"/>
      <c r="CG8" s="325"/>
      <c r="CH8" s="325"/>
      <c r="CI8" s="328" t="str">
        <f>CJ7&amp;"-"&amp;CL7</f>
        <v>-</v>
      </c>
      <c r="CJ8" s="2309"/>
      <c r="CK8" s="2107"/>
      <c r="CL8" s="2309"/>
      <c r="CM8" s="2107"/>
      <c r="CN8" s="325"/>
      <c r="CO8" s="325"/>
      <c r="CP8" s="328" t="str">
        <f>CQ7&amp;"-"&amp;CS7</f>
        <v>-</v>
      </c>
      <c r="CQ8" s="2309"/>
      <c r="CR8" s="2107"/>
      <c r="CS8" s="2309"/>
      <c r="CT8" s="2107"/>
      <c r="CU8" s="325"/>
      <c r="CV8" s="325"/>
      <c r="CW8" s="328" t="str">
        <f>CX7&amp;"-"&amp;CZ7</f>
        <v>-</v>
      </c>
      <c r="CX8" s="2309"/>
      <c r="CY8" s="2107"/>
      <c r="CZ8" s="2309"/>
      <c r="DA8" s="2107"/>
      <c r="DB8" s="325"/>
      <c r="DC8" s="325"/>
      <c r="DD8" s="328" t="str">
        <f>DE7&amp;"-"&amp;DG7</f>
        <v>-</v>
      </c>
      <c r="DE8" s="2309"/>
      <c r="DF8" s="2107"/>
      <c r="DG8" s="2309"/>
      <c r="DH8" s="2107"/>
      <c r="DI8" s="325"/>
      <c r="DJ8" s="325"/>
      <c r="DK8" s="328" t="str">
        <f>DL7&amp;"-"&amp;DN7</f>
        <v>-</v>
      </c>
      <c r="DL8" s="2309"/>
      <c r="DM8" s="2107"/>
      <c r="DN8" s="2309"/>
      <c r="DO8" s="2107"/>
      <c r="DP8" s="325"/>
      <c r="DQ8" s="325"/>
      <c r="DR8" s="328" t="str">
        <f>DS7&amp;"-"&amp;DU7</f>
        <v>-</v>
      </c>
      <c r="DS8" s="2309"/>
      <c r="DT8" s="2107"/>
      <c r="DU8" s="2309"/>
      <c r="DV8" s="2107"/>
      <c r="DW8" s="1439"/>
      <c r="DX8" s="2349"/>
      <c r="DZ8" s="500"/>
      <c r="EA8" s="500" t="str">
        <f>IF(T8="","",T8)</f>
        <v/>
      </c>
      <c r="EB8" s="500"/>
      <c r="EC8" s="500"/>
      <c r="ED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2671"/>
      <c r="AK9" s="2672"/>
      <c r="AL9" s="2673"/>
      <c r="AM9" s="2674"/>
      <c r="AN9" s="2675"/>
      <c r="AO9" s="2676"/>
      <c r="AP9" s="2677"/>
      <c r="AQ9" s="2678"/>
      <c r="AR9" s="2679"/>
      <c r="AS9" s="2680"/>
      <c r="AT9" s="2681"/>
      <c r="AU9" s="2682"/>
      <c r="AV9" s="2683"/>
      <c r="AW9" s="2684"/>
      <c r="AX9" s="2685"/>
      <c r="AY9" s="2686"/>
      <c r="AZ9" s="2687"/>
      <c r="BA9" s="2688"/>
      <c r="BB9" s="2689"/>
      <c r="BC9" s="2690"/>
      <c r="BD9" s="2691"/>
      <c r="BE9" s="2692"/>
      <c r="BF9" s="2693"/>
      <c r="BG9" s="2694"/>
      <c r="BH9" s="2695"/>
      <c r="BI9" s="2696"/>
      <c r="BJ9" s="2697"/>
      <c r="BK9" s="2698"/>
      <c r="BL9" s="2699"/>
      <c r="BM9" s="2700"/>
      <c r="BN9" s="2701"/>
      <c r="BO9" s="2702"/>
      <c r="BP9" s="2703"/>
      <c r="BQ9" s="2704"/>
      <c r="BR9" s="2705"/>
      <c r="BS9" s="2706"/>
      <c r="BT9" s="2707"/>
      <c r="BU9" s="2708"/>
      <c r="BV9" s="2709"/>
      <c r="BW9" s="2710"/>
      <c r="BX9" s="2711"/>
      <c r="BY9" s="2712"/>
      <c r="BZ9" s="2713"/>
      <c r="CA9" s="2714"/>
      <c r="CB9" s="2715"/>
      <c r="CC9" s="2716"/>
      <c r="CD9" s="2717"/>
      <c r="CE9" s="2718"/>
      <c r="CF9" s="2719"/>
      <c r="CG9" s="2720"/>
      <c r="CH9" s="2721"/>
      <c r="CI9" s="2722"/>
      <c r="CJ9" s="2723"/>
      <c r="CK9" s="2724"/>
      <c r="CL9" s="2725"/>
      <c r="CM9" s="2726"/>
      <c r="CN9" s="2727"/>
      <c r="CO9" s="2728"/>
      <c r="CP9" s="2729"/>
      <c r="CQ9" s="2730"/>
      <c r="CR9" s="2731"/>
      <c r="CS9" s="2732"/>
      <c r="CT9" s="2733"/>
      <c r="CU9" s="2734"/>
      <c r="CV9" s="2735"/>
      <c r="CW9" s="2736"/>
      <c r="CX9" s="2737"/>
      <c r="CY9" s="2738"/>
      <c r="CZ9" s="2739"/>
      <c r="DA9" s="2740"/>
      <c r="DB9" s="2741"/>
      <c r="DC9" s="2742"/>
      <c r="DD9" s="2743"/>
      <c r="DE9" s="2744"/>
      <c r="DF9" s="2745"/>
      <c r="DG9" s="2746"/>
      <c r="DH9" s="2747"/>
      <c r="DI9" s="2748"/>
      <c r="DJ9" s="2749"/>
      <c r="DK9" s="2750"/>
      <c r="DL9" s="2751"/>
      <c r="DM9" s="2752"/>
      <c r="DN9" s="2753"/>
      <c r="DO9" s="2754"/>
      <c r="DP9" s="2755"/>
      <c r="DQ9" s="2756"/>
      <c r="DR9" s="2757"/>
      <c r="DS9" s="2758"/>
      <c r="DT9" s="2759"/>
      <c r="DU9" s="2760"/>
      <c r="DV9" s="2761"/>
      <c r="DW9" s="367"/>
      <c r="DX9" s="1258" t="s">
        <v>489</v>
      </c>
      <c r="DZ9" s="500"/>
      <c r="EA9" s="500" t="str">
        <f>IF(T9="","",T9)</f>
        <v>Добавить значение признака дифференциации</v>
      </c>
      <c r="EB9" s="500"/>
      <c r="EC9" s="500"/>
      <c r="ED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2762"/>
      <c r="AK10" s="2763"/>
      <c r="AL10" s="2764"/>
      <c r="AM10" s="2765"/>
      <c r="AN10" s="2766"/>
      <c r="AO10" s="2767"/>
      <c r="AP10" s="2768"/>
      <c r="AQ10" s="2769"/>
      <c r="AR10" s="2770"/>
      <c r="AS10" s="2771"/>
      <c r="AT10" s="2772"/>
      <c r="AU10" s="2773"/>
      <c r="AV10" s="2774"/>
      <c r="AW10" s="2775"/>
      <c r="AX10" s="2776"/>
      <c r="AY10" s="2777"/>
      <c r="AZ10" s="2778"/>
      <c r="BA10" s="2779"/>
      <c r="BB10" s="2780"/>
      <c r="BC10" s="2781"/>
      <c r="BD10" s="2782"/>
      <c r="BE10" s="2783"/>
      <c r="BF10" s="2784"/>
      <c r="BG10" s="2785"/>
      <c r="BH10" s="2786"/>
      <c r="BI10" s="2787"/>
      <c r="BJ10" s="2788"/>
      <c r="BK10" s="2789"/>
      <c r="BL10" s="2790"/>
      <c r="BM10" s="2791"/>
      <c r="BN10" s="2792"/>
      <c r="BO10" s="2793"/>
      <c r="BP10" s="2794"/>
      <c r="BQ10" s="2795"/>
      <c r="BR10" s="2796"/>
      <c r="BS10" s="2797"/>
      <c r="BT10" s="2798"/>
      <c r="BU10" s="2799"/>
      <c r="BV10" s="2800"/>
      <c r="BW10" s="2801"/>
      <c r="BX10" s="2802"/>
      <c r="BY10" s="2803"/>
      <c r="BZ10" s="2804"/>
      <c r="CA10" s="2805"/>
      <c r="CB10" s="2806"/>
      <c r="CC10" s="2807"/>
      <c r="CD10" s="2808"/>
      <c r="CE10" s="2809"/>
      <c r="CF10" s="2810"/>
      <c r="CG10" s="2811"/>
      <c r="CH10" s="2812"/>
      <c r="CI10" s="2813"/>
      <c r="CJ10" s="2814"/>
      <c r="CK10" s="2815"/>
      <c r="CL10" s="2816"/>
      <c r="CM10" s="2817"/>
      <c r="CN10" s="2818"/>
      <c r="CO10" s="2819"/>
      <c r="CP10" s="2820"/>
      <c r="CQ10" s="2821"/>
      <c r="CR10" s="2822"/>
      <c r="CS10" s="2823"/>
      <c r="CT10" s="2824"/>
      <c r="CU10" s="2825"/>
      <c r="CV10" s="2826"/>
      <c r="CW10" s="2827"/>
      <c r="CX10" s="2828"/>
      <c r="CY10" s="2829"/>
      <c r="CZ10" s="2830"/>
      <c r="DA10" s="2831"/>
      <c r="DB10" s="2832"/>
      <c r="DC10" s="2833"/>
      <c r="DD10" s="2834"/>
      <c r="DE10" s="2835"/>
      <c r="DF10" s="2836"/>
      <c r="DG10" s="2837"/>
      <c r="DH10" s="2838"/>
      <c r="DI10" s="2839"/>
      <c r="DJ10" s="2840"/>
      <c r="DK10" s="2841"/>
      <c r="DL10" s="2842"/>
      <c r="DM10" s="2843"/>
      <c r="DN10" s="2844"/>
      <c r="DO10" s="2845"/>
      <c r="DP10" s="2846"/>
      <c r="DQ10" s="2847"/>
      <c r="DR10" s="2848"/>
      <c r="DS10" s="2849"/>
      <c r="DT10" s="2850"/>
      <c r="DU10" s="2851"/>
      <c r="DV10" s="2852"/>
      <c r="DW10" s="367"/>
      <c r="DX10" s="1440"/>
      <c r="DZ10" s="500"/>
      <c r="EA10" s="500" t="str">
        <f>IF(T10="","",T10)</f>
        <v>Добавить группу потребителей</v>
      </c>
      <c r="EB10" s="500"/>
      <c r="EC10" s="500"/>
      <c r="ED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2853"/>
      <c r="AK11" s="2854"/>
      <c r="AL11" s="2855"/>
      <c r="AM11" s="2856"/>
      <c r="AN11" s="2857"/>
      <c r="AO11" s="2858"/>
      <c r="AP11" s="2859"/>
      <c r="AQ11" s="2860"/>
      <c r="AR11" s="2861"/>
      <c r="AS11" s="2862"/>
      <c r="AT11" s="2863"/>
      <c r="AU11" s="2864"/>
      <c r="AV11" s="2865"/>
      <c r="AW11" s="2866"/>
      <c r="AX11" s="2867"/>
      <c r="AY11" s="2868"/>
      <c r="AZ11" s="2869"/>
      <c r="BA11" s="2870"/>
      <c r="BB11" s="2871"/>
      <c r="BC11" s="2872"/>
      <c r="BD11" s="2873"/>
      <c r="BE11" s="2874"/>
      <c r="BF11" s="2875"/>
      <c r="BG11" s="2876"/>
      <c r="BH11" s="2877"/>
      <c r="BI11" s="2878"/>
      <c r="BJ11" s="2879"/>
      <c r="BK11" s="2880"/>
      <c r="BL11" s="2881"/>
      <c r="BM11" s="2882"/>
      <c r="BN11" s="2883"/>
      <c r="BO11" s="2884"/>
      <c r="BP11" s="2885"/>
      <c r="BQ11" s="2886"/>
      <c r="BR11" s="2887"/>
      <c r="BS11" s="2888"/>
      <c r="BT11" s="2889"/>
      <c r="BU11" s="2890"/>
      <c r="BV11" s="2891"/>
      <c r="BW11" s="2892"/>
      <c r="BX11" s="2893"/>
      <c r="BY11" s="2894"/>
      <c r="BZ11" s="2895"/>
      <c r="CA11" s="2896"/>
      <c r="CB11" s="2897"/>
      <c r="CC11" s="2898"/>
      <c r="CD11" s="2899"/>
      <c r="CE11" s="2900"/>
      <c r="CF11" s="2901"/>
      <c r="CG11" s="2902"/>
      <c r="CH11" s="2903"/>
      <c r="CI11" s="2904"/>
      <c r="CJ11" s="2905"/>
      <c r="CK11" s="2906"/>
      <c r="CL11" s="2907"/>
      <c r="CM11" s="2908"/>
      <c r="CN11" s="2909"/>
      <c r="CO11" s="2910"/>
      <c r="CP11" s="2911"/>
      <c r="CQ11" s="2912"/>
      <c r="CR11" s="2913"/>
      <c r="CS11" s="2914"/>
      <c r="CT11" s="2915"/>
      <c r="CU11" s="2916"/>
      <c r="CV11" s="2917"/>
      <c r="CW11" s="2918"/>
      <c r="CX11" s="2919"/>
      <c r="CY11" s="2920"/>
      <c r="CZ11" s="2921"/>
      <c r="DA11" s="2922"/>
      <c r="DB11" s="2923"/>
      <c r="DC11" s="2924"/>
      <c r="DD11" s="2925"/>
      <c r="DE11" s="2926"/>
      <c r="DF11" s="2927"/>
      <c r="DG11" s="2928"/>
      <c r="DH11" s="2929"/>
      <c r="DI11" s="2930"/>
      <c r="DJ11" s="2931"/>
      <c r="DK11" s="2932"/>
      <c r="DL11" s="2933"/>
      <c r="DM11" s="2934"/>
      <c r="DN11" s="2935"/>
      <c r="DO11" s="2936"/>
      <c r="DP11" s="2937"/>
      <c r="DQ11" s="2938"/>
      <c r="DR11" s="2939"/>
      <c r="DS11" s="2940"/>
      <c r="DT11" s="2941"/>
      <c r="DU11" s="2942"/>
      <c r="DV11" s="2943"/>
      <c r="DW11" s="367"/>
      <c r="DX11" s="303"/>
      <c r="DZ11" s="500"/>
      <c r="EA11" s="500" t="str">
        <f>IF(T11="","",T11)</f>
        <v>Добавить наименование признака дифференциации</v>
      </c>
      <c r="EB11" s="500"/>
      <c r="EC11" s="500"/>
      <c r="ED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K12" s="1324"/>
      <c r="DL12" s="1324"/>
      <c r="DM12" s="1324"/>
      <c r="DN12" s="1324"/>
      <c r="DO12" s="1324"/>
      <c r="DP12" s="1324"/>
      <c r="DQ12" s="1324"/>
      <c r="DR12" s="1324"/>
      <c r="DS12" s="1324"/>
      <c r="DT12" s="1324"/>
      <c r="DU12" s="1324"/>
      <c r="DV12" s="1324"/>
      <c r="DW12" s="1324"/>
      <c r="DX12" s="1324"/>
      <c r="DZ12" s="789"/>
      <c r="EA12" s="789" t="str">
        <f>IF(T12="","",T12)</f>
        <v>Добавить централизованную систему для дифференциации</v>
      </c>
      <c r="EB12" s="789"/>
      <c r="EC12" s="789"/>
      <c r="ED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K13" s="1324"/>
      <c r="DL13" s="1324"/>
      <c r="DM13" s="1324"/>
      <c r="DN13" s="1324"/>
      <c r="DO13" s="1324"/>
      <c r="DP13" s="1324"/>
      <c r="DQ13" s="1324"/>
      <c r="DR13" s="1324"/>
      <c r="DS13" s="1324"/>
      <c r="DT13" s="1324"/>
      <c r="DU13" s="1324"/>
      <c r="DV13" s="1324"/>
      <c r="DW13" s="1324"/>
      <c r="DX13" s="1324"/>
      <c r="DZ13" s="500"/>
      <c r="EA13" s="500" t="str">
        <f>IF(T13="","",T13)</f>
        <v>Добавить территорию для дифференциации</v>
      </c>
      <c r="EB13" s="500"/>
      <c r="EC13" s="500"/>
      <c r="ED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CU14" s="1635"/>
      <c r="CV14" s="1635"/>
      <c r="CW14" s="1635"/>
      <c r="CX14" s="1635"/>
      <c r="CY14" s="1635"/>
      <c r="CZ14" s="1635"/>
      <c r="DA14" s="1635"/>
      <c r="DB14" s="1635"/>
      <c r="DC14" s="1635"/>
      <c r="DD14" s="1635"/>
      <c r="DE14" s="1635"/>
      <c r="DF14" s="1635"/>
      <c r="DG14" s="1635"/>
      <c r="DH14" s="1635"/>
      <c r="DI14" s="1635"/>
      <c r="DJ14" s="1635"/>
      <c r="DK14" s="1635"/>
      <c r="DL14" s="1635"/>
      <c r="DM14" s="1635"/>
      <c r="DN14" s="1635"/>
      <c r="DO14" s="1635"/>
      <c r="DP14" s="1635"/>
      <c r="DQ14" s="1635"/>
      <c r="DR14" s="1635"/>
      <c r="DS14" s="1635"/>
      <c r="DT14" s="1635"/>
      <c r="DU14" s="1635"/>
      <c r="DV14" s="1635"/>
      <c r="ED14" s="1155">
        <v>0</v>
      </c>
    </row>
    <row customHeight="1" ht="14.25" hidden="1">
      <c r="AC15" s="1360"/>
      <c r="AD15" s="1360"/>
      <c r="AE15" s="1361"/>
      <c r="AF15" s="2267"/>
      <c r="AG15" s="2268" t="s">
        <v>68</v>
      </c>
      <c r="AH15" s="2267"/>
      <c r="AI15" s="2268" t="s">
        <v>68</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CU15" s="1635"/>
      <c r="CV15" s="1635"/>
      <c r="CW15" s="1635"/>
      <c r="CX15" s="1635"/>
      <c r="CY15" s="1635"/>
      <c r="CZ15" s="1635"/>
      <c r="DA15" s="1635"/>
      <c r="DB15" s="1635"/>
      <c r="DC15" s="1635"/>
      <c r="DD15" s="1635"/>
      <c r="DE15" s="1635"/>
      <c r="DF15" s="1635"/>
      <c r="DG15" s="1635"/>
      <c r="DH15" s="1635"/>
      <c r="DI15" s="1635"/>
      <c r="DJ15" s="1635"/>
      <c r="DK15" s="1635"/>
      <c r="DL15" s="1635"/>
      <c r="DM15" s="1635"/>
      <c r="DN15" s="1635"/>
      <c r="DO15" s="1635"/>
      <c r="DP15" s="1635"/>
      <c r="DQ15" s="1635"/>
      <c r="DR15" s="1635"/>
      <c r="DS15" s="1635"/>
      <c r="DT15" s="1635"/>
      <c r="DU15" s="1635"/>
      <c r="DV15" s="1635"/>
      <c r="ED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F16" s="1635"/>
      <c r="DG16" s="1635"/>
      <c r="DH16" s="1635"/>
      <c r="DI16" s="1635"/>
      <c r="DJ16" s="1635"/>
      <c r="DK16" s="1635"/>
      <c r="DL16" s="1635"/>
      <c r="DM16" s="1635"/>
      <c r="DN16" s="1635"/>
      <c r="DO16" s="1635"/>
      <c r="DP16" s="1635"/>
      <c r="DQ16" s="1635"/>
      <c r="DR16" s="1635"/>
      <c r="DS16" s="1635"/>
      <c r="DT16" s="1635"/>
      <c r="DU16" s="1635"/>
      <c r="DV16" s="1635"/>
      <c r="ED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F17" s="1635"/>
      <c r="DG17" s="1635"/>
      <c r="DH17" s="1635"/>
      <c r="DI17" s="1635"/>
      <c r="DJ17" s="1635"/>
      <c r="DK17" s="1635"/>
      <c r="DL17" s="1635"/>
      <c r="DM17" s="1635"/>
      <c r="DN17" s="1635"/>
      <c r="DO17" s="1635"/>
      <c r="DP17" s="1635"/>
      <c r="DQ17" s="1635"/>
      <c r="DR17" s="1635"/>
      <c r="DS17" s="1635"/>
      <c r="DT17" s="1635"/>
      <c r="DU17" s="1635"/>
      <c r="DV17" s="1635"/>
      <c r="ED17" s="1155">
        <v>0</v>
      </c>
    </row>
    <row s="1366" customFormat="1" customHeight="1" ht="22.5" hidden="1">
      <c r="L18" s="1421"/>
      <c r="M18" s="1362"/>
      <c r="N18" s="1362"/>
      <c r="O18" s="1367" t="s">
        <v>420</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S18" s="1366"/>
      <c r="BT18" s="1366"/>
      <c r="BU18" s="1366"/>
      <c r="BV18" s="1367"/>
      <c r="BW18" s="1366"/>
      <c r="BX18" s="1367"/>
      <c r="BY18" s="1366"/>
      <c r="BZ18" s="1366"/>
      <c r="CA18" s="1366"/>
      <c r="CB18" s="1366"/>
      <c r="CC18" s="1367"/>
      <c r="CD18" s="1366"/>
      <c r="CE18" s="1367"/>
      <c r="CF18" s="1366"/>
      <c r="CG18" s="1366"/>
      <c r="CH18" s="1366"/>
      <c r="CI18" s="1366"/>
      <c r="CJ18" s="1367"/>
      <c r="CK18" s="1366"/>
      <c r="CL18" s="1367"/>
      <c r="CM18" s="1366"/>
      <c r="CN18" s="1366"/>
      <c r="CO18" s="1366"/>
      <c r="CP18" s="1366"/>
      <c r="CQ18" s="1367"/>
      <c r="CR18" s="1366"/>
      <c r="CS18" s="1367"/>
      <c r="CT18" s="1366"/>
      <c r="CU18" s="1366"/>
      <c r="CV18" s="1366"/>
      <c r="CW18" s="1366"/>
      <c r="CX18" s="1367"/>
      <c r="CY18" s="1366"/>
      <c r="CZ18" s="1367"/>
      <c r="DA18" s="1366"/>
      <c r="DB18" s="1366"/>
      <c r="DC18" s="1366"/>
      <c r="DD18" s="1366"/>
      <c r="DE18" s="1367"/>
      <c r="DF18" s="1366"/>
      <c r="DG18" s="1367"/>
      <c r="DH18" s="1366"/>
      <c r="DI18" s="1366"/>
      <c r="DJ18" s="1366"/>
      <c r="DK18" s="1366"/>
      <c r="DL18" s="1367"/>
      <c r="DM18" s="1366"/>
      <c r="DN18" s="1367"/>
      <c r="DO18" s="1366"/>
      <c r="DP18" s="1366"/>
      <c r="DQ18" s="1366"/>
      <c r="DR18" s="1366"/>
      <c r="DS18" s="1367"/>
      <c r="DT18" s="1366"/>
      <c r="DU18" s="1367"/>
      <c r="DV18" s="1366"/>
      <c r="DY18" s="511"/>
      <c r="DZ18" s="511"/>
      <c r="EA18" s="511"/>
      <c r="EB18" s="511"/>
      <c r="EC18" s="511"/>
      <c r="ED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U19" s="1366"/>
      <c r="CV19" s="1366"/>
      <c r="CW19" s="1366"/>
      <c r="CX19" s="1366"/>
      <c r="CY19" s="1366"/>
      <c r="CZ19" s="1366"/>
      <c r="DA19" s="1366"/>
      <c r="DB19" s="1366"/>
      <c r="DC19" s="1366"/>
      <c r="DD19" s="1366"/>
      <c r="DE19" s="1366"/>
      <c r="DF19" s="1366"/>
      <c r="DG19" s="1366"/>
      <c r="DH19" s="1366"/>
      <c r="DI19" s="1366"/>
      <c r="DJ19" s="1366"/>
      <c r="DK19" s="1366"/>
      <c r="DL19" s="1366"/>
      <c r="DM19" s="1366"/>
      <c r="DN19" s="1366"/>
      <c r="DO19" s="1366"/>
      <c r="DP19" s="1366"/>
      <c r="DQ19" s="1366"/>
      <c r="DR19" s="1366"/>
      <c r="DS19" s="1366"/>
      <c r="DT19" s="1366"/>
      <c r="DU19" s="1366"/>
      <c r="DV19" s="1366"/>
      <c r="DY19" s="511"/>
      <c r="DZ19" s="511"/>
      <c r="EA19" s="511"/>
      <c r="EB19" s="511"/>
      <c r="EC19" s="511"/>
      <c r="ED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J20" s="1366"/>
      <c r="AK20" s="1366"/>
      <c r="AL20" s="1366"/>
      <c r="AM20" s="1366"/>
      <c r="AN20" s="1370" t="s">
        <v>423</v>
      </c>
      <c r="AO20" s="1366"/>
      <c r="AP20" s="1370" t="s">
        <v>424</v>
      </c>
      <c r="AQ20" s="1366"/>
      <c r="AR20" s="1366"/>
      <c r="AS20" s="1366"/>
      <c r="AT20" s="1366"/>
      <c r="AU20" s="1370" t="s">
        <v>423</v>
      </c>
      <c r="AV20" s="1366"/>
      <c r="AW20" s="1370" t="s">
        <v>424</v>
      </c>
      <c r="AX20" s="1366"/>
      <c r="AY20" s="1366"/>
      <c r="AZ20" s="1366"/>
      <c r="BA20" s="1366"/>
      <c r="BB20" s="1370" t="s">
        <v>423</v>
      </c>
      <c r="BC20" s="1366"/>
      <c r="BD20" s="1370" t="s">
        <v>424</v>
      </c>
      <c r="BE20" s="1366"/>
      <c r="BF20" s="1366"/>
      <c r="BG20" s="1366"/>
      <c r="BH20" s="1366"/>
      <c r="BI20" s="1370" t="s">
        <v>423</v>
      </c>
      <c r="BJ20" s="1366"/>
      <c r="BK20" s="1370" t="s">
        <v>424</v>
      </c>
      <c r="BL20" s="1366"/>
      <c r="BM20" s="1366"/>
      <c r="BN20" s="1366"/>
      <c r="BO20" s="1366"/>
      <c r="BP20" s="1370" t="s">
        <v>423</v>
      </c>
      <c r="BQ20" s="1366"/>
      <c r="BR20" s="1370" t="s">
        <v>424</v>
      </c>
      <c r="BS20" s="1366"/>
      <c r="BT20" s="1366"/>
      <c r="BU20" s="1366"/>
      <c r="BV20" s="1366"/>
      <c r="BW20" s="1370" t="s">
        <v>423</v>
      </c>
      <c r="BX20" s="1366"/>
      <c r="BY20" s="1370" t="s">
        <v>424</v>
      </c>
      <c r="BZ20" s="1366"/>
      <c r="CA20" s="1366"/>
      <c r="CB20" s="1366"/>
      <c r="CC20" s="1366"/>
      <c r="CD20" s="1370" t="s">
        <v>423</v>
      </c>
      <c r="CE20" s="1366"/>
      <c r="CF20" s="1370" t="s">
        <v>424</v>
      </c>
      <c r="CG20" s="1366"/>
      <c r="CH20" s="1366"/>
      <c r="CI20" s="1366"/>
      <c r="CJ20" s="1366"/>
      <c r="CK20" s="1370" t="s">
        <v>423</v>
      </c>
      <c r="CL20" s="1366"/>
      <c r="CM20" s="1370" t="s">
        <v>424</v>
      </c>
      <c r="CN20" s="1366"/>
      <c r="CO20" s="1366"/>
      <c r="CP20" s="1366"/>
      <c r="CQ20" s="1366"/>
      <c r="CR20" s="1370" t="s">
        <v>423</v>
      </c>
      <c r="CS20" s="1366"/>
      <c r="CT20" s="1370" t="s">
        <v>424</v>
      </c>
      <c r="CU20" s="1366"/>
      <c r="CV20" s="1366"/>
      <c r="CW20" s="1366"/>
      <c r="CX20" s="1366"/>
      <c r="CY20" s="1370" t="s">
        <v>423</v>
      </c>
      <c r="CZ20" s="1366"/>
      <c r="DA20" s="1370" t="s">
        <v>424</v>
      </c>
      <c r="DB20" s="1366"/>
      <c r="DC20" s="1366"/>
      <c r="DD20" s="1366"/>
      <c r="DE20" s="1366"/>
      <c r="DF20" s="1370" t="s">
        <v>423</v>
      </c>
      <c r="DG20" s="1366"/>
      <c r="DH20" s="1370" t="s">
        <v>424</v>
      </c>
      <c r="DI20" s="1366"/>
      <c r="DJ20" s="1366"/>
      <c r="DK20" s="1366"/>
      <c r="DL20" s="1366"/>
      <c r="DM20" s="1370" t="s">
        <v>423</v>
      </c>
      <c r="DN20" s="1366"/>
      <c r="DO20" s="1370" t="s">
        <v>424</v>
      </c>
      <c r="DP20" s="1366"/>
      <c r="DQ20" s="1366"/>
      <c r="DR20" s="1366"/>
      <c r="DS20" s="1366"/>
      <c r="DT20" s="1370" t="s">
        <v>423</v>
      </c>
      <c r="DU20" s="1366"/>
      <c r="DV20" s="1370" t="s">
        <v>424</v>
      </c>
      <c r="ED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I21" s="1635"/>
      <c r="DJ21" s="1635"/>
      <c r="DK21" s="1635"/>
      <c r="DL21" s="1635"/>
      <c r="DM21" s="1635"/>
      <c r="DN21" s="1635"/>
      <c r="DO21" s="1635"/>
      <c r="DP21" s="1635"/>
      <c r="DQ21" s="1635"/>
      <c r="DR21" s="1635"/>
      <c r="DS21" s="1635"/>
      <c r="DT21" s="1635"/>
      <c r="DU21" s="1635"/>
      <c r="DV21" s="1635"/>
      <c r="ED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I22" s="1635"/>
      <c r="DJ22" s="1635"/>
      <c r="DK22" s="1635"/>
      <c r="DL22" s="1635"/>
      <c r="DM22" s="1635"/>
      <c r="DN22" s="1635"/>
      <c r="DO22" s="1635"/>
      <c r="DP22" s="1635"/>
      <c r="DQ22" s="1635"/>
      <c r="DR22" s="1635"/>
      <c r="DS22" s="1635"/>
      <c r="DT22" s="1635"/>
      <c r="DU22" s="1635"/>
      <c r="DV22" s="1635"/>
      <c r="ED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I23" s="1635"/>
      <c r="DJ23" s="1635"/>
      <c r="DK23" s="1635"/>
      <c r="DL23" s="1635"/>
      <c r="DM23" s="1635"/>
      <c r="DN23" s="1635"/>
      <c r="DO23" s="1635"/>
      <c r="DP23" s="1635"/>
      <c r="DQ23" s="1635"/>
      <c r="DR23" s="1635"/>
      <c r="DS23" s="1635"/>
      <c r="DT23" s="1635"/>
      <c r="DU23" s="1635"/>
      <c r="DV23" s="1635"/>
      <c r="ED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CU24" s="2248"/>
      <c r="CV24" s="2248"/>
      <c r="CW24" s="2248"/>
      <c r="CX24" s="2248"/>
      <c r="CY24" s="2248"/>
      <c r="CZ24" s="2248"/>
      <c r="DA24" s="2248"/>
      <c r="DB24" s="2248"/>
      <c r="DC24" s="2248"/>
      <c r="DD24" s="2248"/>
      <c r="DE24" s="2248"/>
      <c r="DF24" s="2248"/>
      <c r="DG24" s="2248"/>
      <c r="DH24" s="2248"/>
      <c r="DI24" s="2248"/>
      <c r="DJ24" s="2248"/>
      <c r="DK24" s="2248"/>
      <c r="DL24" s="2248"/>
      <c r="DM24" s="2248"/>
      <c r="DN24" s="2248"/>
      <c r="DO24" s="2248"/>
      <c r="DP24" s="2248"/>
      <c r="DQ24" s="2248"/>
      <c r="DR24" s="2248"/>
      <c r="DS24" s="2248"/>
      <c r="DT24" s="2248"/>
      <c r="DU24" s="2248"/>
      <c r="DV24" s="2248"/>
      <c r="ED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CU25" s="2249"/>
      <c r="CV25" s="2249"/>
      <c r="CW25" s="2249"/>
      <c r="CX25" s="2249"/>
      <c r="CY25" s="2249"/>
      <c r="CZ25" s="2249"/>
      <c r="DA25" s="2249"/>
      <c r="DB25" s="2249"/>
      <c r="DC25" s="2249"/>
      <c r="DD25" s="2249"/>
      <c r="DE25" s="2249"/>
      <c r="DF25" s="2249"/>
      <c r="DG25" s="2249"/>
      <c r="DH25" s="2249"/>
      <c r="DI25" s="2249"/>
      <c r="DJ25" s="2249"/>
      <c r="DK25" s="2249"/>
      <c r="DL25" s="2249"/>
      <c r="DM25" s="2249"/>
      <c r="DN25" s="2249"/>
      <c r="DO25" s="2249"/>
      <c r="DP25" s="2249"/>
      <c r="DQ25" s="2249"/>
      <c r="DR25" s="2249"/>
      <c r="DS25" s="2249"/>
      <c r="DT25" s="2249"/>
      <c r="DU25" s="2249"/>
      <c r="DV25" s="2249"/>
      <c r="ED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322"/>
      <c r="DJ26" s="322"/>
      <c r="DK26" s="322"/>
      <c r="DL26" s="322"/>
      <c r="DM26" s="322"/>
      <c r="DN26" s="322"/>
      <c r="DO26" s="322"/>
      <c r="DP26" s="322"/>
      <c r="DQ26" s="322"/>
      <c r="DR26" s="322"/>
      <c r="DS26" s="322"/>
      <c r="DT26" s="322"/>
      <c r="DU26" s="322"/>
      <c r="DV26" s="322"/>
      <c r="DW26" s="509"/>
      <c r="ED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2251" t="str">
        <f>IF(TITLE_NAME_OR_PR_CHANGE="",IF(TITLE_NAME_OR_PR="","",TITLE_NAME_OR_PR),TITLE_NAME_OR_PR_CHANGE)</f>
        <v>Региональная энергетическая комиссия Сахалинской области</v>
      </c>
      <c r="AK27" s="2251"/>
      <c r="AL27" s="2251"/>
      <c r="AM27" s="2251"/>
      <c r="AN27" s="2251"/>
      <c r="AO27" s="2251"/>
      <c r="AP27" s="1635"/>
      <c r="AQ27" s="2251" t="str">
        <f>IF(TITLE_NAME_OR_PR_CHANGE="",IF(TITLE_NAME_OR_PR="","",TITLE_NAME_OR_PR),TITLE_NAME_OR_PR_CHANGE)</f>
        <v>Региональная энергетическая комиссия Сахалинской области</v>
      </c>
      <c r="AR27" s="2251"/>
      <c r="AS27" s="2251"/>
      <c r="AT27" s="2251"/>
      <c r="AU27" s="2251"/>
      <c r="AV27" s="2251"/>
      <c r="AW27" s="1635"/>
      <c r="AX27" s="2251" t="str">
        <f>IF(TITLE_NAME_OR_PR_CHANGE="",IF(TITLE_NAME_OR_PR="","",TITLE_NAME_OR_PR),TITLE_NAME_OR_PR_CHANGE)</f>
        <v>Региональная энергетическая комиссия Сахалинской области</v>
      </c>
      <c r="AY27" s="2251"/>
      <c r="AZ27" s="2251"/>
      <c r="BA27" s="2251"/>
      <c r="BB27" s="2251"/>
      <c r="BC27" s="2251"/>
      <c r="BD27" s="1635"/>
      <c r="BE27" s="2251" t="str">
        <f>IF(TITLE_NAME_OR_PR_CHANGE="",IF(TITLE_NAME_OR_PR="","",TITLE_NAME_OR_PR),TITLE_NAME_OR_PR_CHANGE)</f>
        <v>Региональная энергетическая комиссия Сахалинской области</v>
      </c>
      <c r="BF27" s="2251"/>
      <c r="BG27" s="2251"/>
      <c r="BH27" s="2251"/>
      <c r="BI27" s="2251"/>
      <c r="BJ27" s="2251"/>
      <c r="BK27" s="1635"/>
      <c r="BL27" s="2251" t="str">
        <f>IF(TITLE_NAME_OR_PR_CHANGE="",IF(TITLE_NAME_OR_PR="","",TITLE_NAME_OR_PR),TITLE_NAME_OR_PR_CHANGE)</f>
        <v>Региональная энергетическая комиссия Сахалинской области</v>
      </c>
      <c r="BM27" s="2251"/>
      <c r="BN27" s="2251"/>
      <c r="BO27" s="2251"/>
      <c r="BP27" s="2251"/>
      <c r="BQ27" s="2251"/>
      <c r="BR27" s="1635"/>
      <c r="BS27" s="2251" t="str">
        <f>IF(TITLE_NAME_OR_PR_CHANGE="",IF(TITLE_NAME_OR_PR="","",TITLE_NAME_OR_PR),TITLE_NAME_OR_PR_CHANGE)</f>
        <v>Региональная энергетическая комиссия Сахалинской области</v>
      </c>
      <c r="BT27" s="2251"/>
      <c r="BU27" s="2251"/>
      <c r="BV27" s="2251"/>
      <c r="BW27" s="2251"/>
      <c r="BX27" s="2251"/>
      <c r="BY27" s="1635"/>
      <c r="BZ27" s="2251" t="str">
        <f>IF(TITLE_NAME_OR_PR_CHANGE="",IF(TITLE_NAME_OR_PR="","",TITLE_NAME_OR_PR),TITLE_NAME_OR_PR_CHANGE)</f>
        <v>Региональная энергетическая комиссия Сахалинской области</v>
      </c>
      <c r="CA27" s="2251"/>
      <c r="CB27" s="2251"/>
      <c r="CC27" s="2251"/>
      <c r="CD27" s="2251"/>
      <c r="CE27" s="2251"/>
      <c r="CF27" s="1635"/>
      <c r="CG27" s="2251" t="str">
        <f>IF(TITLE_NAME_OR_PR_CHANGE="",IF(TITLE_NAME_OR_PR="","",TITLE_NAME_OR_PR),TITLE_NAME_OR_PR_CHANGE)</f>
        <v>Региональная энергетическая комиссия Сахалинской области</v>
      </c>
      <c r="CH27" s="2251"/>
      <c r="CI27" s="2251"/>
      <c r="CJ27" s="2251"/>
      <c r="CK27" s="2251"/>
      <c r="CL27" s="2251"/>
      <c r="CM27" s="1635"/>
      <c r="CN27" s="2251" t="str">
        <f>IF(TITLE_NAME_OR_PR_CHANGE="",IF(TITLE_NAME_OR_PR="","",TITLE_NAME_OR_PR),TITLE_NAME_OR_PR_CHANGE)</f>
        <v>Региональная энергетическая комиссия Сахалинской области</v>
      </c>
      <c r="CO27" s="2251"/>
      <c r="CP27" s="2251"/>
      <c r="CQ27" s="2251"/>
      <c r="CR27" s="2251"/>
      <c r="CS27" s="2251"/>
      <c r="CT27" s="1635"/>
      <c r="CU27" s="2251" t="str">
        <f>IF(TITLE_NAME_OR_PR_CHANGE="",IF(TITLE_NAME_OR_PR="","",TITLE_NAME_OR_PR),TITLE_NAME_OR_PR_CHANGE)</f>
        <v>Региональная энергетическая комиссия Сахалинской области</v>
      </c>
      <c r="CV27" s="2251"/>
      <c r="CW27" s="2251"/>
      <c r="CX27" s="2251"/>
      <c r="CY27" s="2251"/>
      <c r="CZ27" s="2251"/>
      <c r="DA27" s="1635"/>
      <c r="DB27" s="2251" t="str">
        <f>IF(TITLE_NAME_OR_PR_CHANGE="",IF(TITLE_NAME_OR_PR="","",TITLE_NAME_OR_PR),TITLE_NAME_OR_PR_CHANGE)</f>
        <v>Региональная энергетическая комиссия Сахалинской области</v>
      </c>
      <c r="DC27" s="2251"/>
      <c r="DD27" s="2251"/>
      <c r="DE27" s="2251"/>
      <c r="DF27" s="2251"/>
      <c r="DG27" s="2251"/>
      <c r="DH27" s="1635"/>
      <c r="DI27" s="2251" t="str">
        <f>IF(TITLE_NAME_OR_PR_CHANGE="",IF(TITLE_NAME_OR_PR="","",TITLE_NAME_OR_PR),TITLE_NAME_OR_PR_CHANGE)</f>
        <v>Региональная энергетическая комиссия Сахалинской области</v>
      </c>
      <c r="DJ27" s="2251"/>
      <c r="DK27" s="2251"/>
      <c r="DL27" s="2251"/>
      <c r="DM27" s="2251"/>
      <c r="DN27" s="2251"/>
      <c r="DO27" s="1635"/>
      <c r="DP27" s="2251" t="str">
        <f>IF(TITLE_NAME_OR_PR_CHANGE="",IF(TITLE_NAME_OR_PR="","",TITLE_NAME_OR_PR),TITLE_NAME_OR_PR_CHANGE)</f>
        <v>Региональная энергетическая комиссия Сахалинской области</v>
      </c>
      <c r="DQ27" s="2251"/>
      <c r="DR27" s="2251"/>
      <c r="DS27" s="2251"/>
      <c r="DT27" s="2251"/>
      <c r="DU27" s="2251"/>
      <c r="DV27" s="1635"/>
      <c r="DW27" s="326"/>
      <c r="DX27" s="280"/>
      <c r="DY27" s="368"/>
      <c r="DZ27" s="368"/>
      <c r="EA27" s="368"/>
      <c r="EB27" s="368"/>
      <c r="EC27" s="368"/>
      <c r="ED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46016.458287037036</v>
      </c>
      <c r="W28" s="2264"/>
      <c r="X28" s="2264"/>
      <c r="Y28" s="2264"/>
      <c r="Z28" s="2264"/>
      <c r="AA28" s="2264"/>
      <c r="AB28" s="326"/>
      <c r="AC28" s="2264" t="str">
        <f>IF(TITLE_DATE_PR_CHANGE="",IF(TITLE_DATE_PR="","",TITLE_DATE_PR),TITLE_DATE_PR_CHANGE)</f>
        <v>46016.458287037036</v>
      </c>
      <c r="AD28" s="2264"/>
      <c r="AE28" s="2264"/>
      <c r="AF28" s="2264"/>
      <c r="AG28" s="2264"/>
      <c r="AH28" s="2264"/>
      <c r="AI28" s="326"/>
      <c r="AJ28" s="2264" t="str">
        <f>IF(TITLE_DATE_PR_CHANGE="",IF(TITLE_DATE_PR="","",TITLE_DATE_PR),TITLE_DATE_PR_CHANGE)</f>
        <v>46016.458287037036</v>
      </c>
      <c r="AK28" s="2264"/>
      <c r="AL28" s="2264"/>
      <c r="AM28" s="2264"/>
      <c r="AN28" s="2264"/>
      <c r="AO28" s="2264"/>
      <c r="AP28" s="1635"/>
      <c r="AQ28" s="2264" t="str">
        <f>IF(TITLE_DATE_PR_CHANGE="",IF(TITLE_DATE_PR="","",TITLE_DATE_PR),TITLE_DATE_PR_CHANGE)</f>
        <v>46016.458287037036</v>
      </c>
      <c r="AR28" s="2264"/>
      <c r="AS28" s="2264"/>
      <c r="AT28" s="2264"/>
      <c r="AU28" s="2264"/>
      <c r="AV28" s="2264"/>
      <c r="AW28" s="1635"/>
      <c r="AX28" s="2264" t="str">
        <f>IF(TITLE_DATE_PR_CHANGE="",IF(TITLE_DATE_PR="","",TITLE_DATE_PR),TITLE_DATE_PR_CHANGE)</f>
        <v>46016.458287037036</v>
      </c>
      <c r="AY28" s="2264"/>
      <c r="AZ28" s="2264"/>
      <c r="BA28" s="2264"/>
      <c r="BB28" s="2264"/>
      <c r="BC28" s="2264"/>
      <c r="BD28" s="1635"/>
      <c r="BE28" s="2264" t="str">
        <f>IF(TITLE_DATE_PR_CHANGE="",IF(TITLE_DATE_PR="","",TITLE_DATE_PR),TITLE_DATE_PR_CHANGE)</f>
        <v>46016.458287037036</v>
      </c>
      <c r="BF28" s="2264"/>
      <c r="BG28" s="2264"/>
      <c r="BH28" s="2264"/>
      <c r="BI28" s="2264"/>
      <c r="BJ28" s="2264"/>
      <c r="BK28" s="1635"/>
      <c r="BL28" s="2264" t="str">
        <f>IF(TITLE_DATE_PR_CHANGE="",IF(TITLE_DATE_PR="","",TITLE_DATE_PR),TITLE_DATE_PR_CHANGE)</f>
        <v>46016.458287037036</v>
      </c>
      <c r="BM28" s="2264"/>
      <c r="BN28" s="2264"/>
      <c r="BO28" s="2264"/>
      <c r="BP28" s="2264"/>
      <c r="BQ28" s="2264"/>
      <c r="BR28" s="1635"/>
      <c r="BS28" s="2264" t="str">
        <f>IF(TITLE_DATE_PR_CHANGE="",IF(TITLE_DATE_PR="","",TITLE_DATE_PR),TITLE_DATE_PR_CHANGE)</f>
        <v>46016.458287037036</v>
      </c>
      <c r="BT28" s="2264"/>
      <c r="BU28" s="2264"/>
      <c r="BV28" s="2264"/>
      <c r="BW28" s="2264"/>
      <c r="BX28" s="2264"/>
      <c r="BY28" s="1635"/>
      <c r="BZ28" s="2264" t="str">
        <f>IF(TITLE_DATE_PR_CHANGE="",IF(TITLE_DATE_PR="","",TITLE_DATE_PR),TITLE_DATE_PR_CHANGE)</f>
        <v>46016.458287037036</v>
      </c>
      <c r="CA28" s="2264"/>
      <c r="CB28" s="2264"/>
      <c r="CC28" s="2264"/>
      <c r="CD28" s="2264"/>
      <c r="CE28" s="2264"/>
      <c r="CF28" s="1635"/>
      <c r="CG28" s="2264" t="str">
        <f>IF(TITLE_DATE_PR_CHANGE="",IF(TITLE_DATE_PR="","",TITLE_DATE_PR),TITLE_DATE_PR_CHANGE)</f>
        <v>46016.458287037036</v>
      </c>
      <c r="CH28" s="2264"/>
      <c r="CI28" s="2264"/>
      <c r="CJ28" s="2264"/>
      <c r="CK28" s="2264"/>
      <c r="CL28" s="2264"/>
      <c r="CM28" s="1635"/>
      <c r="CN28" s="2264" t="str">
        <f>IF(TITLE_DATE_PR_CHANGE="",IF(TITLE_DATE_PR="","",TITLE_DATE_PR),TITLE_DATE_PR_CHANGE)</f>
        <v>46016.458287037036</v>
      </c>
      <c r="CO28" s="2264"/>
      <c r="CP28" s="2264"/>
      <c r="CQ28" s="2264"/>
      <c r="CR28" s="2264"/>
      <c r="CS28" s="2264"/>
      <c r="CT28" s="1635"/>
      <c r="CU28" s="2264" t="str">
        <f>IF(TITLE_DATE_PR_CHANGE="",IF(TITLE_DATE_PR="","",TITLE_DATE_PR),TITLE_DATE_PR_CHANGE)</f>
        <v>46016.458287037036</v>
      </c>
      <c r="CV28" s="2264"/>
      <c r="CW28" s="2264"/>
      <c r="CX28" s="2264"/>
      <c r="CY28" s="2264"/>
      <c r="CZ28" s="2264"/>
      <c r="DA28" s="1635"/>
      <c r="DB28" s="2264" t="str">
        <f>IF(TITLE_DATE_PR_CHANGE="",IF(TITLE_DATE_PR="","",TITLE_DATE_PR),TITLE_DATE_PR_CHANGE)</f>
        <v>46016.458287037036</v>
      </c>
      <c r="DC28" s="2264"/>
      <c r="DD28" s="2264"/>
      <c r="DE28" s="2264"/>
      <c r="DF28" s="2264"/>
      <c r="DG28" s="2264"/>
      <c r="DH28" s="1635"/>
      <c r="DI28" s="2264" t="str">
        <f>IF(TITLE_DATE_PR_CHANGE="",IF(TITLE_DATE_PR="","",TITLE_DATE_PR),TITLE_DATE_PR_CHANGE)</f>
        <v>46016.458287037036</v>
      </c>
      <c r="DJ28" s="2264"/>
      <c r="DK28" s="2264"/>
      <c r="DL28" s="2264"/>
      <c r="DM28" s="2264"/>
      <c r="DN28" s="2264"/>
      <c r="DO28" s="1635"/>
      <c r="DP28" s="2264" t="str">
        <f>IF(TITLE_DATE_PR_CHANGE="",IF(TITLE_DATE_PR="","",TITLE_DATE_PR),TITLE_DATE_PR_CHANGE)</f>
        <v>46016.458287037036</v>
      </c>
      <c r="DQ28" s="2264"/>
      <c r="DR28" s="2264"/>
      <c r="DS28" s="2264"/>
      <c r="DT28" s="2264"/>
      <c r="DU28" s="2264"/>
      <c r="DV28" s="1635"/>
      <c r="DW28" s="326"/>
      <c r="DX28" s="280"/>
      <c r="DY28" s="368"/>
      <c r="DZ28" s="368"/>
      <c r="EA28" s="368"/>
      <c r="EB28" s="368"/>
      <c r="EC28" s="368"/>
      <c r="ED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2251" t="str">
        <f>IF(TITLE_NUMBER_PR_CHANGE="",IF(TITLE_NUMBER_PR="","",TITLE_NUMBER_PR),TITLE_NUMBER_PR_CHANGE)</f>
        <v>1-3.25-932/25</v>
      </c>
      <c r="AK29" s="2251"/>
      <c r="AL29" s="2251"/>
      <c r="AM29" s="2251"/>
      <c r="AN29" s="2251"/>
      <c r="AO29" s="2251"/>
      <c r="AP29" s="1635"/>
      <c r="AQ29" s="2251" t="str">
        <f>IF(TITLE_NUMBER_PR_CHANGE="",IF(TITLE_NUMBER_PR="","",TITLE_NUMBER_PR),TITLE_NUMBER_PR_CHANGE)</f>
        <v>1-3.25-932/25</v>
      </c>
      <c r="AR29" s="2251"/>
      <c r="AS29" s="2251"/>
      <c r="AT29" s="2251"/>
      <c r="AU29" s="2251"/>
      <c r="AV29" s="2251"/>
      <c r="AW29" s="1635"/>
      <c r="AX29" s="2251" t="str">
        <f>IF(TITLE_NUMBER_PR_CHANGE="",IF(TITLE_NUMBER_PR="","",TITLE_NUMBER_PR),TITLE_NUMBER_PR_CHANGE)</f>
        <v>1-3.25-932/25</v>
      </c>
      <c r="AY29" s="2251"/>
      <c r="AZ29" s="2251"/>
      <c r="BA29" s="2251"/>
      <c r="BB29" s="2251"/>
      <c r="BC29" s="2251"/>
      <c r="BD29" s="1635"/>
      <c r="BE29" s="2251" t="str">
        <f>IF(TITLE_NUMBER_PR_CHANGE="",IF(TITLE_NUMBER_PR="","",TITLE_NUMBER_PR),TITLE_NUMBER_PR_CHANGE)</f>
        <v>1-3.25-932/25</v>
      </c>
      <c r="BF29" s="2251"/>
      <c r="BG29" s="2251"/>
      <c r="BH29" s="2251"/>
      <c r="BI29" s="2251"/>
      <c r="BJ29" s="2251"/>
      <c r="BK29" s="1635"/>
      <c r="BL29" s="2251" t="str">
        <f>IF(TITLE_NUMBER_PR_CHANGE="",IF(TITLE_NUMBER_PR="","",TITLE_NUMBER_PR),TITLE_NUMBER_PR_CHANGE)</f>
        <v>1-3.25-932/25</v>
      </c>
      <c r="BM29" s="2251"/>
      <c r="BN29" s="2251"/>
      <c r="BO29" s="2251"/>
      <c r="BP29" s="2251"/>
      <c r="BQ29" s="2251"/>
      <c r="BR29" s="1635"/>
      <c r="BS29" s="2251" t="str">
        <f>IF(TITLE_NUMBER_PR_CHANGE="",IF(TITLE_NUMBER_PR="","",TITLE_NUMBER_PR),TITLE_NUMBER_PR_CHANGE)</f>
        <v>1-3.25-932/25</v>
      </c>
      <c r="BT29" s="2251"/>
      <c r="BU29" s="2251"/>
      <c r="BV29" s="2251"/>
      <c r="BW29" s="2251"/>
      <c r="BX29" s="2251"/>
      <c r="BY29" s="1635"/>
      <c r="BZ29" s="2251" t="str">
        <f>IF(TITLE_NUMBER_PR_CHANGE="",IF(TITLE_NUMBER_PR="","",TITLE_NUMBER_PR),TITLE_NUMBER_PR_CHANGE)</f>
        <v>1-3.25-932/25</v>
      </c>
      <c r="CA29" s="2251"/>
      <c r="CB29" s="2251"/>
      <c r="CC29" s="2251"/>
      <c r="CD29" s="2251"/>
      <c r="CE29" s="2251"/>
      <c r="CF29" s="1635"/>
      <c r="CG29" s="2251" t="str">
        <f>IF(TITLE_NUMBER_PR_CHANGE="",IF(TITLE_NUMBER_PR="","",TITLE_NUMBER_PR),TITLE_NUMBER_PR_CHANGE)</f>
        <v>1-3.25-932/25</v>
      </c>
      <c r="CH29" s="2251"/>
      <c r="CI29" s="2251"/>
      <c r="CJ29" s="2251"/>
      <c r="CK29" s="2251"/>
      <c r="CL29" s="2251"/>
      <c r="CM29" s="1635"/>
      <c r="CN29" s="2251" t="str">
        <f>IF(TITLE_NUMBER_PR_CHANGE="",IF(TITLE_NUMBER_PR="","",TITLE_NUMBER_PR),TITLE_NUMBER_PR_CHANGE)</f>
        <v>1-3.25-932/25</v>
      </c>
      <c r="CO29" s="2251"/>
      <c r="CP29" s="2251"/>
      <c r="CQ29" s="2251"/>
      <c r="CR29" s="2251"/>
      <c r="CS29" s="2251"/>
      <c r="CT29" s="1635"/>
      <c r="CU29" s="2251" t="str">
        <f>IF(TITLE_NUMBER_PR_CHANGE="",IF(TITLE_NUMBER_PR="","",TITLE_NUMBER_PR),TITLE_NUMBER_PR_CHANGE)</f>
        <v>1-3.25-932/25</v>
      </c>
      <c r="CV29" s="2251"/>
      <c r="CW29" s="2251"/>
      <c r="CX29" s="2251"/>
      <c r="CY29" s="2251"/>
      <c r="CZ29" s="2251"/>
      <c r="DA29" s="1635"/>
      <c r="DB29" s="2251" t="str">
        <f>IF(TITLE_NUMBER_PR_CHANGE="",IF(TITLE_NUMBER_PR="","",TITLE_NUMBER_PR),TITLE_NUMBER_PR_CHANGE)</f>
        <v>1-3.25-932/25</v>
      </c>
      <c r="DC29" s="2251"/>
      <c r="DD29" s="2251"/>
      <c r="DE29" s="2251"/>
      <c r="DF29" s="2251"/>
      <c r="DG29" s="2251"/>
      <c r="DH29" s="1635"/>
      <c r="DI29" s="2251" t="str">
        <f>IF(TITLE_NUMBER_PR_CHANGE="",IF(TITLE_NUMBER_PR="","",TITLE_NUMBER_PR),TITLE_NUMBER_PR_CHANGE)</f>
        <v>1-3.25-932/25</v>
      </c>
      <c r="DJ29" s="2251"/>
      <c r="DK29" s="2251"/>
      <c r="DL29" s="2251"/>
      <c r="DM29" s="2251"/>
      <c r="DN29" s="2251"/>
      <c r="DO29" s="1635"/>
      <c r="DP29" s="2251" t="str">
        <f>IF(TITLE_NUMBER_PR_CHANGE="",IF(TITLE_NUMBER_PR="","",TITLE_NUMBER_PR),TITLE_NUMBER_PR_CHANGE)</f>
        <v>1-3.25-932/25</v>
      </c>
      <c r="DQ29" s="2251"/>
      <c r="DR29" s="2251"/>
      <c r="DS29" s="2251"/>
      <c r="DT29" s="2251"/>
      <c r="DU29" s="2251"/>
      <c r="DV29" s="1635"/>
      <c r="DW29" s="326"/>
      <c r="DX29" s="280"/>
      <c r="DY29" s="368"/>
      <c r="DZ29" s="368"/>
      <c r="EA29" s="368"/>
      <c r="EB29" s="368"/>
      <c r="EC29" s="368"/>
      <c r="ED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K30" s="2251"/>
      <c r="AL30" s="2251"/>
      <c r="AM30" s="2251"/>
      <c r="AN30" s="2251"/>
      <c r="AO30" s="2251"/>
      <c r="AP30" s="1635"/>
      <c r="AQ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R30" s="2251"/>
      <c r="AS30" s="2251"/>
      <c r="AT30" s="2251"/>
      <c r="AU30" s="2251"/>
      <c r="AV30" s="2251"/>
      <c r="AW30" s="1635"/>
      <c r="AX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Y30" s="2251"/>
      <c r="AZ30" s="2251"/>
      <c r="BA30" s="2251"/>
      <c r="BB30" s="2251"/>
      <c r="BC30" s="2251"/>
      <c r="BD30" s="1635"/>
      <c r="BE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F30" s="2251"/>
      <c r="BG30" s="2251"/>
      <c r="BH30" s="2251"/>
      <c r="BI30" s="2251"/>
      <c r="BJ30" s="2251"/>
      <c r="BK30" s="1635"/>
      <c r="BL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M30" s="2251"/>
      <c r="BN30" s="2251"/>
      <c r="BO30" s="2251"/>
      <c r="BP30" s="2251"/>
      <c r="BQ30" s="2251"/>
      <c r="BR30" s="1635"/>
      <c r="BS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T30" s="2251"/>
      <c r="BU30" s="2251"/>
      <c r="BV30" s="2251"/>
      <c r="BW30" s="2251"/>
      <c r="BX30" s="2251"/>
      <c r="BY30" s="1635"/>
      <c r="BZ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A30" s="2251"/>
      <c r="CB30" s="2251"/>
      <c r="CC30" s="2251"/>
      <c r="CD30" s="2251"/>
      <c r="CE30" s="2251"/>
      <c r="CF30" s="1635"/>
      <c r="C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H30" s="2251"/>
      <c r="CI30" s="2251"/>
      <c r="CJ30" s="2251"/>
      <c r="CK30" s="2251"/>
      <c r="CL30" s="2251"/>
      <c r="CM30" s="1635"/>
      <c r="CN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O30" s="2251"/>
      <c r="CP30" s="2251"/>
      <c r="CQ30" s="2251"/>
      <c r="CR30" s="2251"/>
      <c r="CS30" s="2251"/>
      <c r="CT30" s="1635"/>
      <c r="CU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V30" s="2251"/>
      <c r="CW30" s="2251"/>
      <c r="CX30" s="2251"/>
      <c r="CY30" s="2251"/>
      <c r="CZ30" s="2251"/>
      <c r="DA30" s="1635"/>
      <c r="DB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DC30" s="2251"/>
      <c r="DD30" s="2251"/>
      <c r="DE30" s="2251"/>
      <c r="DF30" s="2251"/>
      <c r="DG30" s="2251"/>
      <c r="DH30" s="1635"/>
      <c r="DI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DJ30" s="2251"/>
      <c r="DK30" s="2251"/>
      <c r="DL30" s="2251"/>
      <c r="DM30" s="2251"/>
      <c r="DN30" s="2251"/>
      <c r="DO30" s="1635"/>
      <c r="DP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DQ30" s="2251"/>
      <c r="DR30" s="2251"/>
      <c r="DS30" s="2251"/>
      <c r="DT30" s="2251"/>
      <c r="DU30" s="2251"/>
      <c r="DV30" s="1635"/>
      <c r="DW30" s="326"/>
      <c r="DX30" s="280"/>
      <c r="DY30" s="368"/>
      <c r="DZ30" s="368"/>
      <c r="EA30" s="368"/>
      <c r="EB30" s="368"/>
      <c r="EC30" s="368"/>
      <c r="ED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322"/>
      <c r="CV31" s="322"/>
      <c r="CW31" s="322"/>
      <c r="CX31" s="322"/>
      <c r="CY31" s="322"/>
      <c r="CZ31" s="322"/>
      <c r="DA31" s="322"/>
      <c r="DB31" s="322"/>
      <c r="DC31" s="322"/>
      <c r="DD31" s="322"/>
      <c r="DE31" s="322"/>
      <c r="DF31" s="322"/>
      <c r="DG31" s="322"/>
      <c r="DH31" s="322"/>
      <c r="DI31" s="322"/>
      <c r="DJ31" s="322"/>
      <c r="DK31" s="322"/>
      <c r="DL31" s="322"/>
      <c r="DM31" s="322"/>
      <c r="DN31" s="322"/>
      <c r="DO31" s="322"/>
      <c r="DP31" s="322"/>
      <c r="DQ31" s="322"/>
      <c r="DR31" s="322"/>
      <c r="DS31" s="322"/>
      <c r="DT31" s="322"/>
      <c r="DU31" s="322"/>
      <c r="DV31" s="322"/>
      <c r="DW31" s="509"/>
      <c r="ED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46016.458287037036</v>
      </c>
      <c r="W32" s="2264"/>
      <c r="X32" s="2264"/>
      <c r="Y32" s="2264"/>
      <c r="Z32" s="2264"/>
      <c r="AA32" s="2264"/>
      <c r="AB32" s="326"/>
      <c r="AC32" s="2264" t="str">
        <f>IF(TITLE_DATE_PR_CHANGE="",IF(TITLE_DATE_PR="","",TITLE_DATE_PR),TITLE_DATE_PR_CHANGE)</f>
        <v>46016.458287037036</v>
      </c>
      <c r="AD32" s="2264"/>
      <c r="AE32" s="2264"/>
      <c r="AF32" s="2264"/>
      <c r="AG32" s="2264"/>
      <c r="AH32" s="2264"/>
      <c r="AI32" s="326"/>
      <c r="AJ32" s="2264" t="str">
        <f>IF(TITLE_DATE_PR_CHANGE="",IF(TITLE_DATE_PR="","",TITLE_DATE_PR),TITLE_DATE_PR_CHANGE)</f>
        <v>46016.458287037036</v>
      </c>
      <c r="AK32" s="2264"/>
      <c r="AL32" s="2264"/>
      <c r="AM32" s="2264"/>
      <c r="AN32" s="2264"/>
      <c r="AO32" s="2264"/>
      <c r="AP32" s="1635"/>
      <c r="AQ32" s="2264" t="str">
        <f>IF(TITLE_DATE_PR_CHANGE="",IF(TITLE_DATE_PR="","",TITLE_DATE_PR),TITLE_DATE_PR_CHANGE)</f>
        <v>46016.458287037036</v>
      </c>
      <c r="AR32" s="2264"/>
      <c r="AS32" s="2264"/>
      <c r="AT32" s="2264"/>
      <c r="AU32" s="2264"/>
      <c r="AV32" s="2264"/>
      <c r="AW32" s="1635"/>
      <c r="AX32" s="2264" t="str">
        <f>IF(TITLE_DATE_PR_CHANGE="",IF(TITLE_DATE_PR="","",TITLE_DATE_PR),TITLE_DATE_PR_CHANGE)</f>
        <v>46016.458287037036</v>
      </c>
      <c r="AY32" s="2264"/>
      <c r="AZ32" s="2264"/>
      <c r="BA32" s="2264"/>
      <c r="BB32" s="2264"/>
      <c r="BC32" s="2264"/>
      <c r="BD32" s="1635"/>
      <c r="BE32" s="2264" t="str">
        <f>IF(TITLE_DATE_PR_CHANGE="",IF(TITLE_DATE_PR="","",TITLE_DATE_PR),TITLE_DATE_PR_CHANGE)</f>
        <v>46016.458287037036</v>
      </c>
      <c r="BF32" s="2264"/>
      <c r="BG32" s="2264"/>
      <c r="BH32" s="2264"/>
      <c r="BI32" s="2264"/>
      <c r="BJ32" s="2264"/>
      <c r="BK32" s="1635"/>
      <c r="BL32" s="2264" t="str">
        <f>IF(TITLE_DATE_PR_CHANGE="",IF(TITLE_DATE_PR="","",TITLE_DATE_PR),TITLE_DATE_PR_CHANGE)</f>
        <v>46016.458287037036</v>
      </c>
      <c r="BM32" s="2264"/>
      <c r="BN32" s="2264"/>
      <c r="BO32" s="2264"/>
      <c r="BP32" s="2264"/>
      <c r="BQ32" s="2264"/>
      <c r="BR32" s="1635"/>
      <c r="BS32" s="2264" t="str">
        <f>IF(TITLE_DATE_PR_CHANGE="",IF(TITLE_DATE_PR="","",TITLE_DATE_PR),TITLE_DATE_PR_CHANGE)</f>
        <v>46016.458287037036</v>
      </c>
      <c r="BT32" s="2264"/>
      <c r="BU32" s="2264"/>
      <c r="BV32" s="2264"/>
      <c r="BW32" s="2264"/>
      <c r="BX32" s="2264"/>
      <c r="BY32" s="1635"/>
      <c r="BZ32" s="2264" t="str">
        <f>IF(TITLE_DATE_PR_CHANGE="",IF(TITLE_DATE_PR="","",TITLE_DATE_PR),TITLE_DATE_PR_CHANGE)</f>
        <v>46016.458287037036</v>
      </c>
      <c r="CA32" s="2264"/>
      <c r="CB32" s="2264"/>
      <c r="CC32" s="2264"/>
      <c r="CD32" s="2264"/>
      <c r="CE32" s="2264"/>
      <c r="CF32" s="1635"/>
      <c r="CG32" s="2264" t="str">
        <f>IF(TITLE_DATE_PR_CHANGE="",IF(TITLE_DATE_PR="","",TITLE_DATE_PR),TITLE_DATE_PR_CHANGE)</f>
        <v>46016.458287037036</v>
      </c>
      <c r="CH32" s="2264"/>
      <c r="CI32" s="2264"/>
      <c r="CJ32" s="2264"/>
      <c r="CK32" s="2264"/>
      <c r="CL32" s="2264"/>
      <c r="CM32" s="1635"/>
      <c r="CN32" s="2264" t="str">
        <f>IF(TITLE_DATE_PR_CHANGE="",IF(TITLE_DATE_PR="","",TITLE_DATE_PR),TITLE_DATE_PR_CHANGE)</f>
        <v>46016.458287037036</v>
      </c>
      <c r="CO32" s="2264"/>
      <c r="CP32" s="2264"/>
      <c r="CQ32" s="2264"/>
      <c r="CR32" s="2264"/>
      <c r="CS32" s="2264"/>
      <c r="CT32" s="1635"/>
      <c r="CU32" s="2264" t="str">
        <f>IF(TITLE_DATE_PR_CHANGE="",IF(TITLE_DATE_PR="","",TITLE_DATE_PR),TITLE_DATE_PR_CHANGE)</f>
        <v>46016.458287037036</v>
      </c>
      <c r="CV32" s="2264"/>
      <c r="CW32" s="2264"/>
      <c r="CX32" s="2264"/>
      <c r="CY32" s="2264"/>
      <c r="CZ32" s="2264"/>
      <c r="DA32" s="1635"/>
      <c r="DB32" s="2264" t="str">
        <f>IF(TITLE_DATE_PR_CHANGE="",IF(TITLE_DATE_PR="","",TITLE_DATE_PR),TITLE_DATE_PR_CHANGE)</f>
        <v>46016.458287037036</v>
      </c>
      <c r="DC32" s="2264"/>
      <c r="DD32" s="2264"/>
      <c r="DE32" s="2264"/>
      <c r="DF32" s="2264"/>
      <c r="DG32" s="2264"/>
      <c r="DH32" s="1635"/>
      <c r="DI32" s="2264" t="str">
        <f>IF(TITLE_DATE_PR_CHANGE="",IF(TITLE_DATE_PR="","",TITLE_DATE_PR),TITLE_DATE_PR_CHANGE)</f>
        <v>46016.458287037036</v>
      </c>
      <c r="DJ32" s="2264"/>
      <c r="DK32" s="2264"/>
      <c r="DL32" s="2264"/>
      <c r="DM32" s="2264"/>
      <c r="DN32" s="2264"/>
      <c r="DO32" s="1635"/>
      <c r="DP32" s="2264" t="str">
        <f>IF(TITLE_DATE_PR_CHANGE="",IF(TITLE_DATE_PR="","",TITLE_DATE_PR),TITLE_DATE_PR_CHANGE)</f>
        <v>46016.458287037036</v>
      </c>
      <c r="DQ32" s="2264"/>
      <c r="DR32" s="2264"/>
      <c r="DS32" s="2264"/>
      <c r="DT32" s="2264"/>
      <c r="DU32" s="2264"/>
      <c r="DV32" s="1635"/>
      <c r="DW32" s="326"/>
      <c r="DX32" s="280"/>
      <c r="DY32" s="368"/>
      <c r="DZ32" s="368"/>
      <c r="EA32" s="368"/>
      <c r="EB32" s="368"/>
      <c r="EC32" s="368"/>
      <c r="ED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2251" t="str">
        <f>IF(TITLE_NUMBER_PR_CHANGE="",IF(TITLE_NUMBER_PR="","",TITLE_NUMBER_PR),TITLE_NUMBER_PR_CHANGE)</f>
        <v>1-3.25-932/25</v>
      </c>
      <c r="AK33" s="2251"/>
      <c r="AL33" s="2251"/>
      <c r="AM33" s="2251"/>
      <c r="AN33" s="2251"/>
      <c r="AO33" s="2251"/>
      <c r="AP33" s="1635"/>
      <c r="AQ33" s="2251" t="str">
        <f>IF(TITLE_NUMBER_PR_CHANGE="",IF(TITLE_NUMBER_PR="","",TITLE_NUMBER_PR),TITLE_NUMBER_PR_CHANGE)</f>
        <v>1-3.25-932/25</v>
      </c>
      <c r="AR33" s="2251"/>
      <c r="AS33" s="2251"/>
      <c r="AT33" s="2251"/>
      <c r="AU33" s="2251"/>
      <c r="AV33" s="2251"/>
      <c r="AW33" s="1635"/>
      <c r="AX33" s="2251" t="str">
        <f>IF(TITLE_NUMBER_PR_CHANGE="",IF(TITLE_NUMBER_PR="","",TITLE_NUMBER_PR),TITLE_NUMBER_PR_CHANGE)</f>
        <v>1-3.25-932/25</v>
      </c>
      <c r="AY33" s="2251"/>
      <c r="AZ33" s="2251"/>
      <c r="BA33" s="2251"/>
      <c r="BB33" s="2251"/>
      <c r="BC33" s="2251"/>
      <c r="BD33" s="1635"/>
      <c r="BE33" s="2251" t="str">
        <f>IF(TITLE_NUMBER_PR_CHANGE="",IF(TITLE_NUMBER_PR="","",TITLE_NUMBER_PR),TITLE_NUMBER_PR_CHANGE)</f>
        <v>1-3.25-932/25</v>
      </c>
      <c r="BF33" s="2251"/>
      <c r="BG33" s="2251"/>
      <c r="BH33" s="2251"/>
      <c r="BI33" s="2251"/>
      <c r="BJ33" s="2251"/>
      <c r="BK33" s="1635"/>
      <c r="BL33" s="2251" t="str">
        <f>IF(TITLE_NUMBER_PR_CHANGE="",IF(TITLE_NUMBER_PR="","",TITLE_NUMBER_PR),TITLE_NUMBER_PR_CHANGE)</f>
        <v>1-3.25-932/25</v>
      </c>
      <c r="BM33" s="2251"/>
      <c r="BN33" s="2251"/>
      <c r="BO33" s="2251"/>
      <c r="BP33" s="2251"/>
      <c r="BQ33" s="2251"/>
      <c r="BR33" s="1635"/>
      <c r="BS33" s="2251" t="str">
        <f>IF(TITLE_NUMBER_PR_CHANGE="",IF(TITLE_NUMBER_PR="","",TITLE_NUMBER_PR),TITLE_NUMBER_PR_CHANGE)</f>
        <v>1-3.25-932/25</v>
      </c>
      <c r="BT33" s="2251"/>
      <c r="BU33" s="2251"/>
      <c r="BV33" s="2251"/>
      <c r="BW33" s="2251"/>
      <c r="BX33" s="2251"/>
      <c r="BY33" s="1635"/>
      <c r="BZ33" s="2251" t="str">
        <f>IF(TITLE_NUMBER_PR_CHANGE="",IF(TITLE_NUMBER_PR="","",TITLE_NUMBER_PR),TITLE_NUMBER_PR_CHANGE)</f>
        <v>1-3.25-932/25</v>
      </c>
      <c r="CA33" s="2251"/>
      <c r="CB33" s="2251"/>
      <c r="CC33" s="2251"/>
      <c r="CD33" s="2251"/>
      <c r="CE33" s="2251"/>
      <c r="CF33" s="1635"/>
      <c r="CG33" s="2251" t="str">
        <f>IF(TITLE_NUMBER_PR_CHANGE="",IF(TITLE_NUMBER_PR="","",TITLE_NUMBER_PR),TITLE_NUMBER_PR_CHANGE)</f>
        <v>1-3.25-932/25</v>
      </c>
      <c r="CH33" s="2251"/>
      <c r="CI33" s="2251"/>
      <c r="CJ33" s="2251"/>
      <c r="CK33" s="2251"/>
      <c r="CL33" s="2251"/>
      <c r="CM33" s="1635"/>
      <c r="CN33" s="2251" t="str">
        <f>IF(TITLE_NUMBER_PR_CHANGE="",IF(TITLE_NUMBER_PR="","",TITLE_NUMBER_PR),TITLE_NUMBER_PR_CHANGE)</f>
        <v>1-3.25-932/25</v>
      </c>
      <c r="CO33" s="2251"/>
      <c r="CP33" s="2251"/>
      <c r="CQ33" s="2251"/>
      <c r="CR33" s="2251"/>
      <c r="CS33" s="2251"/>
      <c r="CT33" s="1635"/>
      <c r="CU33" s="2251" t="str">
        <f>IF(TITLE_NUMBER_PR_CHANGE="",IF(TITLE_NUMBER_PR="","",TITLE_NUMBER_PR),TITLE_NUMBER_PR_CHANGE)</f>
        <v>1-3.25-932/25</v>
      </c>
      <c r="CV33" s="2251"/>
      <c r="CW33" s="2251"/>
      <c r="CX33" s="2251"/>
      <c r="CY33" s="2251"/>
      <c r="CZ33" s="2251"/>
      <c r="DA33" s="1635"/>
      <c r="DB33" s="2251" t="str">
        <f>IF(TITLE_NUMBER_PR_CHANGE="",IF(TITLE_NUMBER_PR="","",TITLE_NUMBER_PR),TITLE_NUMBER_PR_CHANGE)</f>
        <v>1-3.25-932/25</v>
      </c>
      <c r="DC33" s="2251"/>
      <c r="DD33" s="2251"/>
      <c r="DE33" s="2251"/>
      <c r="DF33" s="2251"/>
      <c r="DG33" s="2251"/>
      <c r="DH33" s="1635"/>
      <c r="DI33" s="2251" t="str">
        <f>IF(TITLE_NUMBER_PR_CHANGE="",IF(TITLE_NUMBER_PR="","",TITLE_NUMBER_PR),TITLE_NUMBER_PR_CHANGE)</f>
        <v>1-3.25-932/25</v>
      </c>
      <c r="DJ33" s="2251"/>
      <c r="DK33" s="2251"/>
      <c r="DL33" s="2251"/>
      <c r="DM33" s="2251"/>
      <c r="DN33" s="2251"/>
      <c r="DO33" s="1635"/>
      <c r="DP33" s="2251" t="str">
        <f>IF(TITLE_NUMBER_PR_CHANGE="",IF(TITLE_NUMBER_PR="","",TITLE_NUMBER_PR),TITLE_NUMBER_PR_CHANGE)</f>
        <v>1-3.25-932/25</v>
      </c>
      <c r="DQ33" s="2251"/>
      <c r="DR33" s="2251"/>
      <c r="DS33" s="2251"/>
      <c r="DT33" s="2251"/>
      <c r="DU33" s="2251"/>
      <c r="DV33" s="1635"/>
      <c r="DW33" s="326"/>
      <c r="DX33" s="280"/>
      <c r="DY33" s="368"/>
      <c r="DZ33" s="368"/>
      <c r="EA33" s="368"/>
      <c r="EB33" s="368"/>
      <c r="EC33" s="368"/>
      <c r="ED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J34" s="1635"/>
      <c r="AK34" s="1635"/>
      <c r="AL34" s="1635"/>
      <c r="AM34" s="1635"/>
      <c r="AN34" s="1635"/>
      <c r="AO34" s="1635"/>
      <c r="AP34" s="1642" t="s">
        <v>430</v>
      </c>
      <c r="AQ34" s="1635"/>
      <c r="AR34" s="1635"/>
      <c r="AS34" s="1635"/>
      <c r="AT34" s="1635"/>
      <c r="AU34" s="1635"/>
      <c r="AV34" s="1635"/>
      <c r="AW34" s="1642" t="s">
        <v>430</v>
      </c>
      <c r="AX34" s="1635"/>
      <c r="AY34" s="1635"/>
      <c r="AZ34" s="1635"/>
      <c r="BA34" s="1635"/>
      <c r="BB34" s="1635"/>
      <c r="BC34" s="1635"/>
      <c r="BD34" s="1642" t="s">
        <v>430</v>
      </c>
      <c r="BE34" s="1635"/>
      <c r="BF34" s="1635"/>
      <c r="BG34" s="1635"/>
      <c r="BH34" s="1635"/>
      <c r="BI34" s="1635"/>
      <c r="BJ34" s="1635"/>
      <c r="BK34" s="1642" t="s">
        <v>430</v>
      </c>
      <c r="BL34" s="1635"/>
      <c r="BM34" s="1635"/>
      <c r="BN34" s="1635"/>
      <c r="BO34" s="1635"/>
      <c r="BP34" s="1635"/>
      <c r="BQ34" s="1635"/>
      <c r="BR34" s="1642" t="s">
        <v>430</v>
      </c>
      <c r="BS34" s="1635"/>
      <c r="BT34" s="1635"/>
      <c r="BU34" s="1635"/>
      <c r="BV34" s="1635"/>
      <c r="BW34" s="1635"/>
      <c r="BX34" s="1635"/>
      <c r="BY34" s="1642" t="s">
        <v>430</v>
      </c>
      <c r="BZ34" s="1635"/>
      <c r="CA34" s="1635"/>
      <c r="CB34" s="1635"/>
      <c r="CC34" s="1635"/>
      <c r="CD34" s="1635"/>
      <c r="CE34" s="1635"/>
      <c r="CF34" s="1642" t="s">
        <v>430</v>
      </c>
      <c r="CG34" s="1635"/>
      <c r="CH34" s="1635"/>
      <c r="CI34" s="1635"/>
      <c r="CJ34" s="1635"/>
      <c r="CK34" s="1635"/>
      <c r="CL34" s="1635"/>
      <c r="CM34" s="1642" t="s">
        <v>430</v>
      </c>
      <c r="CN34" s="1635"/>
      <c r="CO34" s="1635"/>
      <c r="CP34" s="1635"/>
      <c r="CQ34" s="1635"/>
      <c r="CR34" s="1635"/>
      <c r="CS34" s="1635"/>
      <c r="CT34" s="1642" t="s">
        <v>430</v>
      </c>
      <c r="CU34" s="1635"/>
      <c r="CV34" s="1635"/>
      <c r="CW34" s="1635"/>
      <c r="CX34" s="1635"/>
      <c r="CY34" s="1635"/>
      <c r="CZ34" s="1635"/>
      <c r="DA34" s="1642" t="s">
        <v>430</v>
      </c>
      <c r="DB34" s="1635"/>
      <c r="DC34" s="1635"/>
      <c r="DD34" s="1635"/>
      <c r="DE34" s="1635"/>
      <c r="DF34" s="1635"/>
      <c r="DG34" s="1635"/>
      <c r="DH34" s="1642" t="s">
        <v>430</v>
      </c>
      <c r="DI34" s="1635"/>
      <c r="DJ34" s="1635"/>
      <c r="DK34" s="1635"/>
      <c r="DL34" s="1635"/>
      <c r="DM34" s="1635"/>
      <c r="DN34" s="1635"/>
      <c r="DO34" s="1642" t="s">
        <v>430</v>
      </c>
      <c r="DP34" s="1635"/>
      <c r="DQ34" s="1635"/>
      <c r="DR34" s="1635"/>
      <c r="DS34" s="1635"/>
      <c r="DT34" s="1635"/>
      <c r="DU34" s="1635"/>
      <c r="DV34" s="1642" t="s">
        <v>430</v>
      </c>
      <c r="DY34" s="368"/>
      <c r="DZ34" s="368"/>
      <c r="EA34" s="368"/>
      <c r="EB34" s="368"/>
      <c r="EC34" s="368"/>
      <c r="ED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491</v>
      </c>
      <c r="AK35" s="2252"/>
      <c r="AL35" s="2252"/>
      <c r="AM35" s="2252"/>
      <c r="AN35" s="2252"/>
      <c r="AO35" s="2252"/>
      <c r="AP35" s="2252"/>
      <c r="AQ35" s="2252" t="s">
        <v>491</v>
      </c>
      <c r="AR35" s="2252"/>
      <c r="AS35" s="2252"/>
      <c r="AT35" s="2252"/>
      <c r="AU35" s="2252"/>
      <c r="AV35" s="2252"/>
      <c r="AW35" s="2252"/>
      <c r="AX35" s="2252" t="s">
        <v>491</v>
      </c>
      <c r="AY35" s="2252"/>
      <c r="AZ35" s="2252"/>
      <c r="BA35" s="2252"/>
      <c r="BB35" s="2252"/>
      <c r="BC35" s="2252"/>
      <c r="BD35" s="2252"/>
      <c r="BE35" s="2252" t="s">
        <v>491</v>
      </c>
      <c r="BF35" s="2252"/>
      <c r="BG35" s="2252"/>
      <c r="BH35" s="2252"/>
      <c r="BI35" s="2252"/>
      <c r="BJ35" s="2252"/>
      <c r="BK35" s="2252"/>
      <c r="BL35" s="2252" t="s">
        <v>491</v>
      </c>
      <c r="BM35" s="2252"/>
      <c r="BN35" s="2252"/>
      <c r="BO35" s="2252"/>
      <c r="BP35" s="2252"/>
      <c r="BQ35" s="2252"/>
      <c r="BR35" s="2252"/>
      <c r="BS35" s="2252" t="s">
        <v>491</v>
      </c>
      <c r="BT35" s="2252"/>
      <c r="BU35" s="2252"/>
      <c r="BV35" s="2252"/>
      <c r="BW35" s="2252"/>
      <c r="BX35" s="2252"/>
      <c r="BY35" s="2252"/>
      <c r="BZ35" s="2252" t="s">
        <v>491</v>
      </c>
      <c r="CA35" s="2252"/>
      <c r="CB35" s="2252"/>
      <c r="CC35" s="2252"/>
      <c r="CD35" s="2252"/>
      <c r="CE35" s="2252"/>
      <c r="CF35" s="2252"/>
      <c r="CG35" s="2252" t="s">
        <v>491</v>
      </c>
      <c r="CH35" s="2252"/>
      <c r="CI35" s="2252"/>
      <c r="CJ35" s="2252"/>
      <c r="CK35" s="2252"/>
      <c r="CL35" s="2252"/>
      <c r="CM35" s="2252"/>
      <c r="CN35" s="2252" t="s">
        <v>491</v>
      </c>
      <c r="CO35" s="2252"/>
      <c r="CP35" s="2252"/>
      <c r="CQ35" s="2252"/>
      <c r="CR35" s="2252"/>
      <c r="CS35" s="2252"/>
      <c r="CT35" s="2252"/>
      <c r="CU35" s="2252" t="s">
        <v>491</v>
      </c>
      <c r="CV35" s="2252"/>
      <c r="CW35" s="2252"/>
      <c r="CX35" s="2252"/>
      <c r="CY35" s="2252"/>
      <c r="CZ35" s="2252"/>
      <c r="DA35" s="2252"/>
      <c r="DB35" s="2252" t="s">
        <v>491</v>
      </c>
      <c r="DC35" s="2252"/>
      <c r="DD35" s="2252"/>
      <c r="DE35" s="2252"/>
      <c r="DF35" s="2252"/>
      <c r="DG35" s="2252"/>
      <c r="DH35" s="2252"/>
      <c r="DI35" s="2252" t="s">
        <v>491</v>
      </c>
      <c r="DJ35" s="2252"/>
      <c r="DK35" s="2252"/>
      <c r="DL35" s="2252"/>
      <c r="DM35" s="2252"/>
      <c r="DN35" s="2252"/>
      <c r="DO35" s="2252"/>
      <c r="DP35" s="2252" t="s">
        <v>491</v>
      </c>
      <c r="DQ35" s="2252"/>
      <c r="DR35" s="2252"/>
      <c r="DS35" s="2252"/>
      <c r="DT35" s="2252"/>
      <c r="DU35" s="2252"/>
      <c r="DV35" s="2252"/>
      <c r="ED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312" t="s">
        <v>305</v>
      </c>
      <c r="AK36" s="2312"/>
      <c r="AL36" s="2312"/>
      <c r="AM36" s="2312"/>
      <c r="AN36" s="2312"/>
      <c r="AO36" s="2312"/>
      <c r="AP36" s="2312"/>
      <c r="AQ36" s="2312" t="s">
        <v>305</v>
      </c>
      <c r="AR36" s="2312"/>
      <c r="AS36" s="2312"/>
      <c r="AT36" s="2312"/>
      <c r="AU36" s="2312"/>
      <c r="AV36" s="2312"/>
      <c r="AW36" s="2312"/>
      <c r="AX36" s="2312" t="s">
        <v>305</v>
      </c>
      <c r="AY36" s="2312"/>
      <c r="AZ36" s="2312"/>
      <c r="BA36" s="2312"/>
      <c r="BB36" s="2312"/>
      <c r="BC36" s="2312"/>
      <c r="BD36" s="2312"/>
      <c r="BE36" s="2312" t="s">
        <v>305</v>
      </c>
      <c r="BF36" s="2312"/>
      <c r="BG36" s="2312"/>
      <c r="BH36" s="2312"/>
      <c r="BI36" s="2312"/>
      <c r="BJ36" s="2312"/>
      <c r="BK36" s="2312"/>
      <c r="BL36" s="2312" t="s">
        <v>305</v>
      </c>
      <c r="BM36" s="2312"/>
      <c r="BN36" s="2312"/>
      <c r="BO36" s="2312"/>
      <c r="BP36" s="2312"/>
      <c r="BQ36" s="2312"/>
      <c r="BR36" s="2312"/>
      <c r="BS36" s="2312" t="s">
        <v>305</v>
      </c>
      <c r="BT36" s="2312"/>
      <c r="BU36" s="2312"/>
      <c r="BV36" s="2312"/>
      <c r="BW36" s="2312"/>
      <c r="BX36" s="2312"/>
      <c r="BY36" s="2312"/>
      <c r="BZ36" s="2312" t="s">
        <v>305</v>
      </c>
      <c r="CA36" s="2312"/>
      <c r="CB36" s="2312"/>
      <c r="CC36" s="2312"/>
      <c r="CD36" s="2312"/>
      <c r="CE36" s="2312"/>
      <c r="CF36" s="2312"/>
      <c r="CG36" s="2312" t="s">
        <v>305</v>
      </c>
      <c r="CH36" s="2312"/>
      <c r="CI36" s="2312"/>
      <c r="CJ36" s="2312"/>
      <c r="CK36" s="2312"/>
      <c r="CL36" s="2312"/>
      <c r="CM36" s="2312"/>
      <c r="CN36" s="2312" t="s">
        <v>305</v>
      </c>
      <c r="CO36" s="2312"/>
      <c r="CP36" s="2312"/>
      <c r="CQ36" s="2312"/>
      <c r="CR36" s="2312"/>
      <c r="CS36" s="2312"/>
      <c r="CT36" s="2312"/>
      <c r="CU36" s="2312" t="s">
        <v>305</v>
      </c>
      <c r="CV36" s="2312"/>
      <c r="CW36" s="2312"/>
      <c r="CX36" s="2312"/>
      <c r="CY36" s="2312"/>
      <c r="CZ36" s="2312"/>
      <c r="DA36" s="2312"/>
      <c r="DB36" s="2312" t="s">
        <v>305</v>
      </c>
      <c r="DC36" s="2312"/>
      <c r="DD36" s="2312"/>
      <c r="DE36" s="2312"/>
      <c r="DF36" s="2312"/>
      <c r="DG36" s="2312"/>
      <c r="DH36" s="2312"/>
      <c r="DI36" s="2312" t="s">
        <v>305</v>
      </c>
      <c r="DJ36" s="2312"/>
      <c r="DK36" s="2312"/>
      <c r="DL36" s="2312"/>
      <c r="DM36" s="2312"/>
      <c r="DN36" s="2312"/>
      <c r="DO36" s="2312"/>
      <c r="DP36" s="2312" t="s">
        <v>305</v>
      </c>
      <c r="DQ36" s="2312"/>
      <c r="DR36" s="2312"/>
      <c r="DS36" s="2312"/>
      <c r="DT36" s="2312"/>
      <c r="DU36" s="2312"/>
      <c r="DV36" s="2312"/>
      <c r="DW36" s="2127"/>
      <c r="DX36" s="2127"/>
      <c r="ED36" s="1155"/>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399" t="s">
        <v>432</v>
      </c>
      <c r="AK37" s="2400"/>
      <c r="AL37" s="2400"/>
      <c r="AM37" s="2400"/>
      <c r="AN37" s="2400"/>
      <c r="AO37" s="2401"/>
      <c r="AP37" s="2277" t="s">
        <v>433</v>
      </c>
      <c r="AQ37" s="2399" t="s">
        <v>432</v>
      </c>
      <c r="AR37" s="2400"/>
      <c r="AS37" s="2400"/>
      <c r="AT37" s="2400"/>
      <c r="AU37" s="2400"/>
      <c r="AV37" s="2401"/>
      <c r="AW37" s="2277" t="s">
        <v>433</v>
      </c>
      <c r="AX37" s="2399" t="s">
        <v>432</v>
      </c>
      <c r="AY37" s="2400"/>
      <c r="AZ37" s="2400"/>
      <c r="BA37" s="2400"/>
      <c r="BB37" s="2400"/>
      <c r="BC37" s="2401"/>
      <c r="BD37" s="2277" t="s">
        <v>433</v>
      </c>
      <c r="BE37" s="2399" t="s">
        <v>432</v>
      </c>
      <c r="BF37" s="2400"/>
      <c r="BG37" s="2400"/>
      <c r="BH37" s="2400"/>
      <c r="BI37" s="2400"/>
      <c r="BJ37" s="2401"/>
      <c r="BK37" s="2277" t="s">
        <v>433</v>
      </c>
      <c r="BL37" s="2399" t="s">
        <v>432</v>
      </c>
      <c r="BM37" s="2400"/>
      <c r="BN37" s="2400"/>
      <c r="BO37" s="2400"/>
      <c r="BP37" s="2400"/>
      <c r="BQ37" s="2401"/>
      <c r="BR37" s="2277" t="s">
        <v>433</v>
      </c>
      <c r="BS37" s="2399" t="s">
        <v>432</v>
      </c>
      <c r="BT37" s="2400"/>
      <c r="BU37" s="2400"/>
      <c r="BV37" s="2400"/>
      <c r="BW37" s="2400"/>
      <c r="BX37" s="2401"/>
      <c r="BY37" s="2277" t="s">
        <v>433</v>
      </c>
      <c r="BZ37" s="2399" t="s">
        <v>432</v>
      </c>
      <c r="CA37" s="2400"/>
      <c r="CB37" s="2400"/>
      <c r="CC37" s="2400"/>
      <c r="CD37" s="2400"/>
      <c r="CE37" s="2401"/>
      <c r="CF37" s="2277" t="s">
        <v>433</v>
      </c>
      <c r="CG37" s="2399" t="s">
        <v>432</v>
      </c>
      <c r="CH37" s="2400"/>
      <c r="CI37" s="2400"/>
      <c r="CJ37" s="2400"/>
      <c r="CK37" s="2400"/>
      <c r="CL37" s="2401"/>
      <c r="CM37" s="2277" t="s">
        <v>433</v>
      </c>
      <c r="CN37" s="2399" t="s">
        <v>432</v>
      </c>
      <c r="CO37" s="2400"/>
      <c r="CP37" s="2400"/>
      <c r="CQ37" s="2400"/>
      <c r="CR37" s="2400"/>
      <c r="CS37" s="2401"/>
      <c r="CT37" s="2277" t="s">
        <v>433</v>
      </c>
      <c r="CU37" s="2399" t="s">
        <v>432</v>
      </c>
      <c r="CV37" s="2400"/>
      <c r="CW37" s="2400"/>
      <c r="CX37" s="2400"/>
      <c r="CY37" s="2400"/>
      <c r="CZ37" s="2401"/>
      <c r="DA37" s="2277" t="s">
        <v>433</v>
      </c>
      <c r="DB37" s="2399" t="s">
        <v>432</v>
      </c>
      <c r="DC37" s="2400"/>
      <c r="DD37" s="2400"/>
      <c r="DE37" s="2400"/>
      <c r="DF37" s="2400"/>
      <c r="DG37" s="2401"/>
      <c r="DH37" s="2277" t="s">
        <v>433</v>
      </c>
      <c r="DI37" s="2399" t="s">
        <v>432</v>
      </c>
      <c r="DJ37" s="2400"/>
      <c r="DK37" s="2400"/>
      <c r="DL37" s="2400"/>
      <c r="DM37" s="2400"/>
      <c r="DN37" s="2401"/>
      <c r="DO37" s="2277" t="s">
        <v>433</v>
      </c>
      <c r="DP37" s="2399" t="s">
        <v>432</v>
      </c>
      <c r="DQ37" s="2400"/>
      <c r="DR37" s="2400"/>
      <c r="DS37" s="2400"/>
      <c r="DT37" s="2400"/>
      <c r="DU37" s="2401"/>
      <c r="DV37" s="2277" t="s">
        <v>433</v>
      </c>
      <c r="DW37" s="2280" t="s">
        <v>435</v>
      </c>
      <c r="DX37" s="2127"/>
      <c r="ED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60" t="s">
        <v>492</v>
      </c>
      <c r="AK38" s="2262" t="s">
        <v>438</v>
      </c>
      <c r="AL38" s="2263"/>
      <c r="AM38" s="2262" t="s">
        <v>439</v>
      </c>
      <c r="AN38" s="2269"/>
      <c r="AO38" s="2263"/>
      <c r="AP38" s="2278"/>
      <c r="AQ38" s="2260" t="s">
        <v>492</v>
      </c>
      <c r="AR38" s="2262" t="s">
        <v>438</v>
      </c>
      <c r="AS38" s="2263"/>
      <c r="AT38" s="2262" t="s">
        <v>439</v>
      </c>
      <c r="AU38" s="2269"/>
      <c r="AV38" s="2263"/>
      <c r="AW38" s="2278"/>
      <c r="AX38" s="2260" t="s">
        <v>492</v>
      </c>
      <c r="AY38" s="2262" t="s">
        <v>438</v>
      </c>
      <c r="AZ38" s="2263"/>
      <c r="BA38" s="2262" t="s">
        <v>439</v>
      </c>
      <c r="BB38" s="2269"/>
      <c r="BC38" s="2263"/>
      <c r="BD38" s="2278"/>
      <c r="BE38" s="2260" t="s">
        <v>492</v>
      </c>
      <c r="BF38" s="2262" t="s">
        <v>438</v>
      </c>
      <c r="BG38" s="2263"/>
      <c r="BH38" s="2262" t="s">
        <v>439</v>
      </c>
      <c r="BI38" s="2269"/>
      <c r="BJ38" s="2263"/>
      <c r="BK38" s="2278"/>
      <c r="BL38" s="2260" t="s">
        <v>492</v>
      </c>
      <c r="BM38" s="2262" t="s">
        <v>438</v>
      </c>
      <c r="BN38" s="2263"/>
      <c r="BO38" s="2262" t="s">
        <v>439</v>
      </c>
      <c r="BP38" s="2269"/>
      <c r="BQ38" s="2263"/>
      <c r="BR38" s="2278"/>
      <c r="BS38" s="2260" t="s">
        <v>492</v>
      </c>
      <c r="BT38" s="2262" t="s">
        <v>438</v>
      </c>
      <c r="BU38" s="2263"/>
      <c r="BV38" s="2262" t="s">
        <v>439</v>
      </c>
      <c r="BW38" s="2269"/>
      <c r="BX38" s="2263"/>
      <c r="BY38" s="2278"/>
      <c r="BZ38" s="2260" t="s">
        <v>492</v>
      </c>
      <c r="CA38" s="2262" t="s">
        <v>438</v>
      </c>
      <c r="CB38" s="2263"/>
      <c r="CC38" s="2262" t="s">
        <v>439</v>
      </c>
      <c r="CD38" s="2269"/>
      <c r="CE38" s="2263"/>
      <c r="CF38" s="2278"/>
      <c r="CG38" s="2260" t="s">
        <v>492</v>
      </c>
      <c r="CH38" s="2262" t="s">
        <v>438</v>
      </c>
      <c r="CI38" s="2263"/>
      <c r="CJ38" s="2262" t="s">
        <v>439</v>
      </c>
      <c r="CK38" s="2269"/>
      <c r="CL38" s="2263"/>
      <c r="CM38" s="2278"/>
      <c r="CN38" s="2260" t="s">
        <v>492</v>
      </c>
      <c r="CO38" s="2262" t="s">
        <v>438</v>
      </c>
      <c r="CP38" s="2263"/>
      <c r="CQ38" s="2262" t="s">
        <v>439</v>
      </c>
      <c r="CR38" s="2269"/>
      <c r="CS38" s="2263"/>
      <c r="CT38" s="2278"/>
      <c r="CU38" s="2260" t="s">
        <v>492</v>
      </c>
      <c r="CV38" s="2262" t="s">
        <v>438</v>
      </c>
      <c r="CW38" s="2263"/>
      <c r="CX38" s="2262" t="s">
        <v>439</v>
      </c>
      <c r="CY38" s="2269"/>
      <c r="CZ38" s="2263"/>
      <c r="DA38" s="2278"/>
      <c r="DB38" s="2260" t="s">
        <v>492</v>
      </c>
      <c r="DC38" s="2262" t="s">
        <v>438</v>
      </c>
      <c r="DD38" s="2263"/>
      <c r="DE38" s="2262" t="s">
        <v>439</v>
      </c>
      <c r="DF38" s="2269"/>
      <c r="DG38" s="2263"/>
      <c r="DH38" s="2278"/>
      <c r="DI38" s="2260" t="s">
        <v>492</v>
      </c>
      <c r="DJ38" s="2262" t="s">
        <v>438</v>
      </c>
      <c r="DK38" s="2263"/>
      <c r="DL38" s="2262" t="s">
        <v>439</v>
      </c>
      <c r="DM38" s="2269"/>
      <c r="DN38" s="2263"/>
      <c r="DO38" s="2278"/>
      <c r="DP38" s="2260" t="s">
        <v>492</v>
      </c>
      <c r="DQ38" s="2262" t="s">
        <v>438</v>
      </c>
      <c r="DR38" s="2263"/>
      <c r="DS38" s="2262" t="s">
        <v>439</v>
      </c>
      <c r="DT38" s="2269"/>
      <c r="DU38" s="2263"/>
      <c r="DV38" s="2278"/>
      <c r="DW38" s="2281"/>
      <c r="DX38" s="2127"/>
      <c r="ED38" s="1155">
        <v>34</v>
      </c>
    </row>
    <row customHeight="1" ht="35.699999999999996">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60" t="s">
        <v>495</v>
      </c>
      <c r="AK39" s="2577" t="s">
        <v>496</v>
      </c>
      <c r="AL39" s="2577" t="s">
        <v>497</v>
      </c>
      <c r="AM39" s="2577" t="s">
        <v>449</v>
      </c>
      <c r="AN39" s="2270" t="s">
        <v>450</v>
      </c>
      <c r="AO39" s="2271"/>
      <c r="AP39" s="2279"/>
      <c r="AQ39" s="2260" t="s">
        <v>495</v>
      </c>
      <c r="AR39" s="2577" t="s">
        <v>496</v>
      </c>
      <c r="AS39" s="2577" t="s">
        <v>497</v>
      </c>
      <c r="AT39" s="2577" t="s">
        <v>449</v>
      </c>
      <c r="AU39" s="2270" t="s">
        <v>450</v>
      </c>
      <c r="AV39" s="2271"/>
      <c r="AW39" s="2279"/>
      <c r="AX39" s="2260" t="s">
        <v>495</v>
      </c>
      <c r="AY39" s="2577" t="s">
        <v>496</v>
      </c>
      <c r="AZ39" s="2577" t="s">
        <v>497</v>
      </c>
      <c r="BA39" s="2577" t="s">
        <v>449</v>
      </c>
      <c r="BB39" s="2270" t="s">
        <v>450</v>
      </c>
      <c r="BC39" s="2271"/>
      <c r="BD39" s="2279"/>
      <c r="BE39" s="2260" t="s">
        <v>495</v>
      </c>
      <c r="BF39" s="2577" t="s">
        <v>496</v>
      </c>
      <c r="BG39" s="2577" t="s">
        <v>497</v>
      </c>
      <c r="BH39" s="2577" t="s">
        <v>449</v>
      </c>
      <c r="BI39" s="2270" t="s">
        <v>450</v>
      </c>
      <c r="BJ39" s="2271"/>
      <c r="BK39" s="2279"/>
      <c r="BL39" s="2260" t="s">
        <v>495</v>
      </c>
      <c r="BM39" s="2577" t="s">
        <v>496</v>
      </c>
      <c r="BN39" s="2577" t="s">
        <v>497</v>
      </c>
      <c r="BO39" s="2577" t="s">
        <v>449</v>
      </c>
      <c r="BP39" s="2270" t="s">
        <v>450</v>
      </c>
      <c r="BQ39" s="2271"/>
      <c r="BR39" s="2279"/>
      <c r="BS39" s="2260" t="s">
        <v>495</v>
      </c>
      <c r="BT39" s="2577" t="s">
        <v>496</v>
      </c>
      <c r="BU39" s="2577" t="s">
        <v>497</v>
      </c>
      <c r="BV39" s="2577" t="s">
        <v>449</v>
      </c>
      <c r="BW39" s="2270" t="s">
        <v>450</v>
      </c>
      <c r="BX39" s="2271"/>
      <c r="BY39" s="2279"/>
      <c r="BZ39" s="2260" t="s">
        <v>495</v>
      </c>
      <c r="CA39" s="2577" t="s">
        <v>496</v>
      </c>
      <c r="CB39" s="2577" t="s">
        <v>497</v>
      </c>
      <c r="CC39" s="2577" t="s">
        <v>449</v>
      </c>
      <c r="CD39" s="2270" t="s">
        <v>450</v>
      </c>
      <c r="CE39" s="2271"/>
      <c r="CF39" s="2279"/>
      <c r="CG39" s="2260" t="s">
        <v>495</v>
      </c>
      <c r="CH39" s="2577" t="s">
        <v>496</v>
      </c>
      <c r="CI39" s="2577" t="s">
        <v>497</v>
      </c>
      <c r="CJ39" s="2577" t="s">
        <v>449</v>
      </c>
      <c r="CK39" s="2270" t="s">
        <v>450</v>
      </c>
      <c r="CL39" s="2271"/>
      <c r="CM39" s="2279"/>
      <c r="CN39" s="2260" t="s">
        <v>495</v>
      </c>
      <c r="CO39" s="2577" t="s">
        <v>496</v>
      </c>
      <c r="CP39" s="2577" t="s">
        <v>497</v>
      </c>
      <c r="CQ39" s="2577" t="s">
        <v>449</v>
      </c>
      <c r="CR39" s="2270" t="s">
        <v>450</v>
      </c>
      <c r="CS39" s="2271"/>
      <c r="CT39" s="2279"/>
      <c r="CU39" s="2260" t="s">
        <v>495</v>
      </c>
      <c r="CV39" s="2577" t="s">
        <v>496</v>
      </c>
      <c r="CW39" s="2577" t="s">
        <v>497</v>
      </c>
      <c r="CX39" s="2577" t="s">
        <v>449</v>
      </c>
      <c r="CY39" s="2270" t="s">
        <v>450</v>
      </c>
      <c r="CZ39" s="2271"/>
      <c r="DA39" s="2279"/>
      <c r="DB39" s="2260" t="s">
        <v>495</v>
      </c>
      <c r="DC39" s="2577" t="s">
        <v>496</v>
      </c>
      <c r="DD39" s="2577" t="s">
        <v>497</v>
      </c>
      <c r="DE39" s="2577" t="s">
        <v>449</v>
      </c>
      <c r="DF39" s="2270" t="s">
        <v>450</v>
      </c>
      <c r="DG39" s="2271"/>
      <c r="DH39" s="2279"/>
      <c r="DI39" s="2260" t="s">
        <v>495</v>
      </c>
      <c r="DJ39" s="2577" t="s">
        <v>496</v>
      </c>
      <c r="DK39" s="2577" t="s">
        <v>497</v>
      </c>
      <c r="DL39" s="2577" t="s">
        <v>449</v>
      </c>
      <c r="DM39" s="2270" t="s">
        <v>450</v>
      </c>
      <c r="DN39" s="2271"/>
      <c r="DO39" s="2279"/>
      <c r="DP39" s="2260" t="s">
        <v>495</v>
      </c>
      <c r="DQ39" s="2577" t="s">
        <v>496</v>
      </c>
      <c r="DR39" s="2577" t="s">
        <v>497</v>
      </c>
      <c r="DS39" s="2577" t="s">
        <v>449</v>
      </c>
      <c r="DT39" s="2270" t="s">
        <v>450</v>
      </c>
      <c r="DU39" s="2271"/>
      <c r="DV39" s="2279"/>
      <c r="DW39" s="2282"/>
      <c r="DX39" s="2127"/>
      <c r="ED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2272">
        <f>OFFSET(BS40,0,-1)+1</f>
        <v>45</v>
      </c>
      <c r="BT40" s="2272">
        <f>OFFSET(BT40,0,-1)+1</f>
        <v>46</v>
      </c>
      <c r="BU40" s="2272">
        <f>OFFSET(BU40,0,-1)+1</f>
        <v>47</v>
      </c>
      <c r="BV40" s="2272">
        <f>OFFSET(BV40,0,-1)+1</f>
        <v>48</v>
      </c>
      <c r="BW40" s="2272">
        <f>OFFSET(BW40,0,-1)+1</f>
        <v>49</v>
      </c>
      <c r="BX40" s="2272"/>
      <c r="BY40" s="2272">
        <f>OFFSET(BY40,0,-2)+1</f>
        <v>50</v>
      </c>
      <c r="BZ40" s="2272">
        <f>OFFSET(BZ40,0,-1)+1</f>
        <v>51</v>
      </c>
      <c r="CA40" s="2272">
        <f>OFFSET(CA40,0,-1)+1</f>
        <v>52</v>
      </c>
      <c r="CB40" s="2272">
        <f>OFFSET(CB40,0,-1)+1</f>
        <v>53</v>
      </c>
      <c r="CC40" s="2272">
        <f>OFFSET(CC40,0,-1)+1</f>
        <v>54</v>
      </c>
      <c r="CD40" s="2272">
        <f>OFFSET(CD40,0,-1)+1</f>
        <v>55</v>
      </c>
      <c r="CE40" s="2272"/>
      <c r="CF40" s="2272">
        <f>OFFSET(CF40,0,-2)+1</f>
        <v>56</v>
      </c>
      <c r="CG40" s="2272">
        <f>OFFSET(CG40,0,-1)+1</f>
        <v>57</v>
      </c>
      <c r="CH40" s="2272">
        <f>OFFSET(CH40,0,-1)+1</f>
        <v>58</v>
      </c>
      <c r="CI40" s="2272">
        <f>OFFSET(CI40,0,-1)+1</f>
        <v>59</v>
      </c>
      <c r="CJ40" s="2272">
        <f>OFFSET(CJ40,0,-1)+1</f>
        <v>60</v>
      </c>
      <c r="CK40" s="2272">
        <f>OFFSET(CK40,0,-1)+1</f>
        <v>61</v>
      </c>
      <c r="CL40" s="2272"/>
      <c r="CM40" s="2272">
        <f>OFFSET(CM40,0,-2)+1</f>
        <v>62</v>
      </c>
      <c r="CN40" s="2272">
        <f>OFFSET(CN40,0,-1)+1</f>
        <v>63</v>
      </c>
      <c r="CO40" s="2272">
        <f>OFFSET(CO40,0,-1)+1</f>
        <v>64</v>
      </c>
      <c r="CP40" s="2272">
        <f>OFFSET(CP40,0,-1)+1</f>
        <v>65</v>
      </c>
      <c r="CQ40" s="2272">
        <f>OFFSET(CQ40,0,-1)+1</f>
        <v>66</v>
      </c>
      <c r="CR40" s="2272">
        <f>OFFSET(CR40,0,-1)+1</f>
        <v>67</v>
      </c>
      <c r="CS40" s="2272"/>
      <c r="CT40" s="2272">
        <f>OFFSET(CT40,0,-2)+1</f>
        <v>68</v>
      </c>
      <c r="CU40" s="2272">
        <f>OFFSET(CU40,0,-1)+1</f>
        <v>69</v>
      </c>
      <c r="CV40" s="2272">
        <f>OFFSET(CV40,0,-1)+1</f>
        <v>70</v>
      </c>
      <c r="CW40" s="2272">
        <f>OFFSET(CW40,0,-1)+1</f>
        <v>71</v>
      </c>
      <c r="CX40" s="2272">
        <f>OFFSET(CX40,0,-1)+1</f>
        <v>72</v>
      </c>
      <c r="CY40" s="2272">
        <f>OFFSET(CY40,0,-1)+1</f>
        <v>73</v>
      </c>
      <c r="CZ40" s="2272"/>
      <c r="DA40" s="2272">
        <f>OFFSET(DA40,0,-2)+1</f>
        <v>74</v>
      </c>
      <c r="DB40" s="2272">
        <f>OFFSET(DB40,0,-1)+1</f>
        <v>75</v>
      </c>
      <c r="DC40" s="2272">
        <f>OFFSET(DC40,0,-1)+1</f>
        <v>76</v>
      </c>
      <c r="DD40" s="2272">
        <f>OFFSET(DD40,0,-1)+1</f>
        <v>77</v>
      </c>
      <c r="DE40" s="2272">
        <f>OFFSET(DE40,0,-1)+1</f>
        <v>78</v>
      </c>
      <c r="DF40" s="2272">
        <f>OFFSET(DF40,0,-1)+1</f>
        <v>79</v>
      </c>
      <c r="DG40" s="2272"/>
      <c r="DH40" s="2272">
        <f>OFFSET(DH40,0,-2)+1</f>
        <v>80</v>
      </c>
      <c r="DI40" s="2272">
        <f>OFFSET(DI40,0,-1)+1</f>
        <v>81</v>
      </c>
      <c r="DJ40" s="2272">
        <f>OFFSET(DJ40,0,-1)+1</f>
        <v>82</v>
      </c>
      <c r="DK40" s="2272">
        <f>OFFSET(DK40,0,-1)+1</f>
        <v>83</v>
      </c>
      <c r="DL40" s="2272">
        <f>OFFSET(DL40,0,-1)+1</f>
        <v>84</v>
      </c>
      <c r="DM40" s="2272">
        <f>OFFSET(DM40,0,-1)+1</f>
        <v>85</v>
      </c>
      <c r="DN40" s="2272"/>
      <c r="DO40" s="2272">
        <f>OFFSET(DO40,0,-2)+1</f>
        <v>86</v>
      </c>
      <c r="DP40" s="2272">
        <f>OFFSET(DP40,0,-1)+1</f>
        <v>87</v>
      </c>
      <c r="DQ40" s="2272">
        <f>OFFSET(DQ40,0,-1)+1</f>
        <v>88</v>
      </c>
      <c r="DR40" s="2272">
        <f>OFFSET(DR40,0,-1)+1</f>
        <v>89</v>
      </c>
      <c r="DS40" s="2272">
        <f>OFFSET(DS40,0,-1)+1</f>
        <v>90</v>
      </c>
      <c r="DT40" s="2272">
        <f>OFFSET(DT40,0,-1)+1</f>
        <v>91</v>
      </c>
      <c r="DU40" s="2272"/>
      <c r="DV40" s="2272">
        <f>OFFSET(DV40,0,-2)+1</f>
        <v>92</v>
      </c>
      <c r="DW40" s="1245">
        <f>OFFSET(DW40,0,-1)</f>
        <v>92</v>
      </c>
      <c r="DX40" s="1353">
        <f>OFFSET(DX40,0,-1)+1</f>
        <v>93</v>
      </c>
      <c r="DY40" s="511"/>
      <c r="DZ40" s="511"/>
      <c r="EA40" s="511"/>
      <c r="EB40" s="511"/>
      <c r="EC40" s="511"/>
      <c r="ED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125</v>
      </c>
      <c r="U41" s="300"/>
      <c r="V41" s="2242"/>
      <c r="W41" s="2243"/>
      <c r="X41" s="2243"/>
      <c r="Y41" s="2243"/>
      <c r="Z41" s="2243"/>
      <c r="AA41" s="2243"/>
      <c r="AB41" s="2244"/>
      <c r="AC41" s="2242" t="str">
        <f>INDEX(PT_DIFFERENTIATION_NTAR,MATCH(A41,PT_DIFFERENTIATION_NTAR_ID,0))</f>
        <v>Тариф на питьевую воду (питьевое водоснабжение)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2"/>
      <c r="BT41" s="2243"/>
      <c r="BU41" s="2243"/>
      <c r="BV41" s="2243"/>
      <c r="BW41" s="2243"/>
      <c r="BX41" s="2243"/>
      <c r="BY41" s="2244"/>
      <c r="BZ41" s="2242"/>
      <c r="CA41" s="2243"/>
      <c r="CB41" s="2243"/>
      <c r="CC41" s="2243"/>
      <c r="CD41" s="2243"/>
      <c r="CE41" s="2243"/>
      <c r="CF41" s="2244"/>
      <c r="CG41" s="2242"/>
      <c r="CH41" s="2243"/>
      <c r="CI41" s="2243"/>
      <c r="CJ41" s="2243"/>
      <c r="CK41" s="2243"/>
      <c r="CL41" s="2243"/>
      <c r="CM41" s="2244"/>
      <c r="CN41" s="2242"/>
      <c r="CO41" s="2243"/>
      <c r="CP41" s="2243"/>
      <c r="CQ41" s="2243"/>
      <c r="CR41" s="2243"/>
      <c r="CS41" s="2243"/>
      <c r="CT41" s="2244"/>
      <c r="CU41" s="2242"/>
      <c r="CV41" s="2243"/>
      <c r="CW41" s="2243"/>
      <c r="CX41" s="2243"/>
      <c r="CY41" s="2243"/>
      <c r="CZ41" s="2243"/>
      <c r="DA41" s="2244"/>
      <c r="DB41" s="2242"/>
      <c r="DC41" s="2243"/>
      <c r="DD41" s="2243"/>
      <c r="DE41" s="2243"/>
      <c r="DF41" s="2243"/>
      <c r="DG41" s="2243"/>
      <c r="DH41" s="2244"/>
      <c r="DI41" s="2242"/>
      <c r="DJ41" s="2243"/>
      <c r="DK41" s="2243"/>
      <c r="DL41" s="2243"/>
      <c r="DM41" s="2243"/>
      <c r="DN41" s="2243"/>
      <c r="DO41" s="2244"/>
      <c r="DP41" s="2242"/>
      <c r="DQ41" s="2243"/>
      <c r="DR41" s="2243"/>
      <c r="DS41" s="2243"/>
      <c r="DT41" s="2243"/>
      <c r="DU41" s="2243"/>
      <c r="DV41" s="2244"/>
      <c r="DW41" s="2244"/>
      <c r="DX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Z41" s="500"/>
      <c r="EA41" s="500" t="str">
        <f>IF(T41="","",T41)</f>
        <v>Наименование тарифа</v>
      </c>
      <c r="EB41" s="500"/>
      <c r="EC41" s="500"/>
      <c r="ED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402</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2"/>
      <c r="BT42" s="2243"/>
      <c r="BU42" s="2243"/>
      <c r="BV42" s="2243"/>
      <c r="BW42" s="2243"/>
      <c r="BX42" s="2243"/>
      <c r="BY42" s="2244"/>
      <c r="BZ42" s="2242"/>
      <c r="CA42" s="2243"/>
      <c r="CB42" s="2243"/>
      <c r="CC42" s="2243"/>
      <c r="CD42" s="2243"/>
      <c r="CE42" s="2243"/>
      <c r="CF42" s="2244"/>
      <c r="CG42" s="2242"/>
      <c r="CH42" s="2243"/>
      <c r="CI42" s="2243"/>
      <c r="CJ42" s="2243"/>
      <c r="CK42" s="2243"/>
      <c r="CL42" s="2243"/>
      <c r="CM42" s="2244"/>
      <c r="CN42" s="2242"/>
      <c r="CO42" s="2243"/>
      <c r="CP42" s="2243"/>
      <c r="CQ42" s="2243"/>
      <c r="CR42" s="2243"/>
      <c r="CS42" s="2243"/>
      <c r="CT42" s="2244"/>
      <c r="CU42" s="2242"/>
      <c r="CV42" s="2243"/>
      <c r="CW42" s="2243"/>
      <c r="CX42" s="2243"/>
      <c r="CY42" s="2243"/>
      <c r="CZ42" s="2243"/>
      <c r="DA42" s="2244"/>
      <c r="DB42" s="2242"/>
      <c r="DC42" s="2243"/>
      <c r="DD42" s="2243"/>
      <c r="DE42" s="2243"/>
      <c r="DF42" s="2243"/>
      <c r="DG42" s="2243"/>
      <c r="DH42" s="2244"/>
      <c r="DI42" s="2242"/>
      <c r="DJ42" s="2243"/>
      <c r="DK42" s="2243"/>
      <c r="DL42" s="2243"/>
      <c r="DM42" s="2243"/>
      <c r="DN42" s="2243"/>
      <c r="DO42" s="2244"/>
      <c r="DP42" s="2242"/>
      <c r="DQ42" s="2243"/>
      <c r="DR42" s="2243"/>
      <c r="DS42" s="2243"/>
      <c r="DT42" s="2243"/>
      <c r="DU42" s="2243"/>
      <c r="DV42" s="2244"/>
      <c r="DW42" s="2244"/>
      <c r="DX42" s="1258" t="s">
        <v>403</v>
      </c>
      <c r="DZ42" s="500"/>
      <c r="EA42" s="500" t="str">
        <f>IF(T42="","",T42)</f>
        <v>Территория действия тарифа</v>
      </c>
      <c r="EB42" s="500"/>
      <c r="EC42" s="500"/>
      <c r="ED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483</v>
      </c>
      <c r="U43" s="300"/>
      <c r="V43" s="2242"/>
      <c r="W43" s="2243"/>
      <c r="X43" s="2243"/>
      <c r="Y43" s="2243"/>
      <c r="Z43" s="2243"/>
      <c r="AA43" s="2243"/>
      <c r="AB43" s="2244"/>
      <c r="AC43" s="2242" t="str">
        <f>INDEX(PT_DIFFERENTIATION_CS,MATCH(C43,PT_DIFFERENTIATION_CS_ID,0))</f>
        <v>Холодное водоснабжение. Питьевая вода для потребителей г. Невельска и с. Колхозное</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2"/>
      <c r="BT43" s="2243"/>
      <c r="BU43" s="2243"/>
      <c r="BV43" s="2243"/>
      <c r="BW43" s="2243"/>
      <c r="BX43" s="2243"/>
      <c r="BY43" s="2244"/>
      <c r="BZ43" s="2242"/>
      <c r="CA43" s="2243"/>
      <c r="CB43" s="2243"/>
      <c r="CC43" s="2243"/>
      <c r="CD43" s="2243"/>
      <c r="CE43" s="2243"/>
      <c r="CF43" s="2244"/>
      <c r="CG43" s="2242"/>
      <c r="CH43" s="2243"/>
      <c r="CI43" s="2243"/>
      <c r="CJ43" s="2243"/>
      <c r="CK43" s="2243"/>
      <c r="CL43" s="2243"/>
      <c r="CM43" s="2244"/>
      <c r="CN43" s="2242"/>
      <c r="CO43" s="2243"/>
      <c r="CP43" s="2243"/>
      <c r="CQ43" s="2243"/>
      <c r="CR43" s="2243"/>
      <c r="CS43" s="2243"/>
      <c r="CT43" s="2244"/>
      <c r="CU43" s="2242"/>
      <c r="CV43" s="2243"/>
      <c r="CW43" s="2243"/>
      <c r="CX43" s="2243"/>
      <c r="CY43" s="2243"/>
      <c r="CZ43" s="2243"/>
      <c r="DA43" s="2244"/>
      <c r="DB43" s="2242"/>
      <c r="DC43" s="2243"/>
      <c r="DD43" s="2243"/>
      <c r="DE43" s="2243"/>
      <c r="DF43" s="2243"/>
      <c r="DG43" s="2243"/>
      <c r="DH43" s="2244"/>
      <c r="DI43" s="2242"/>
      <c r="DJ43" s="2243"/>
      <c r="DK43" s="2243"/>
      <c r="DL43" s="2243"/>
      <c r="DM43" s="2243"/>
      <c r="DN43" s="2243"/>
      <c r="DO43" s="2244"/>
      <c r="DP43" s="2242"/>
      <c r="DQ43" s="2243"/>
      <c r="DR43" s="2243"/>
      <c r="DS43" s="2243"/>
      <c r="DT43" s="2243"/>
      <c r="DU43" s="2243"/>
      <c r="DV43" s="2244"/>
      <c r="DW43" s="2244"/>
      <c r="DX43" s="1258" t="s">
        <v>484</v>
      </c>
      <c r="DZ43" s="500"/>
      <c r="EA43" s="500" t="str">
        <f>IF(T43="","",T43)</f>
        <v>Наименование централизованной системы холодного водоснабжения</v>
      </c>
      <c r="EB43" s="500"/>
      <c r="EC43" s="500"/>
      <c r="ED43" s="1155">
        <v>23</v>
      </c>
    </row>
    <row customHeight="1" ht="24">
      <c r="A44" s="1363" t="s">
        <v>228</v>
      </c>
      <c r="B44" s="1363" t="s">
        <v>229</v>
      </c>
      <c r="C44" s="1363" t="s">
        <v>230</v>
      </c>
      <c r="D44" s="1363" t="s">
        <v>498</v>
      </c>
      <c r="E44" s="2259"/>
      <c r="F44" s="2259"/>
      <c r="G44" s="2259"/>
      <c r="H44" s="2259"/>
      <c r="I44" s="2256" t="str">
        <f>S43&amp;".1"</f>
        <v>1.1.1.1</v>
      </c>
      <c r="J44" s="1363"/>
      <c r="K44" s="1363"/>
      <c r="L44" s="1364"/>
      <c r="P44" s="2257">
        <v>1</v>
      </c>
      <c r="Q44" s="1354"/>
      <c r="R44" s="356"/>
      <c r="S44" s="1358" t="str">
        <f>$I44</f>
        <v>1.1.1.1</v>
      </c>
      <c r="T44" s="285" t="s">
        <v>485</v>
      </c>
      <c r="U44" s="300"/>
      <c r="V44" s="2350"/>
      <c r="W44" s="2351"/>
      <c r="X44" s="2351"/>
      <c r="Y44" s="2351"/>
      <c r="Z44" s="2351"/>
      <c r="AA44" s="2351"/>
      <c r="AB44" s="2352"/>
      <c r="AC44" s="2353" t="s">
        <v>499</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0"/>
      <c r="BT44" s="2351"/>
      <c r="BU44" s="2351"/>
      <c r="BV44" s="2351"/>
      <c r="BW44" s="2351"/>
      <c r="BX44" s="2351"/>
      <c r="BY44" s="2352"/>
      <c r="BZ44" s="2350"/>
      <c r="CA44" s="2351"/>
      <c r="CB44" s="2351"/>
      <c r="CC44" s="2351"/>
      <c r="CD44" s="2351"/>
      <c r="CE44" s="2351"/>
      <c r="CF44" s="2352"/>
      <c r="CG44" s="2350"/>
      <c r="CH44" s="2351"/>
      <c r="CI44" s="2351"/>
      <c r="CJ44" s="2351"/>
      <c r="CK44" s="2351"/>
      <c r="CL44" s="2351"/>
      <c r="CM44" s="2352"/>
      <c r="CN44" s="2350"/>
      <c r="CO44" s="2351"/>
      <c r="CP44" s="2351"/>
      <c r="CQ44" s="2351"/>
      <c r="CR44" s="2351"/>
      <c r="CS44" s="2351"/>
      <c r="CT44" s="2352"/>
      <c r="CU44" s="2350"/>
      <c r="CV44" s="2351"/>
      <c r="CW44" s="2351"/>
      <c r="CX44" s="2351"/>
      <c r="CY44" s="2351"/>
      <c r="CZ44" s="2351"/>
      <c r="DA44" s="2352"/>
      <c r="DB44" s="2350"/>
      <c r="DC44" s="2351"/>
      <c r="DD44" s="2351"/>
      <c r="DE44" s="2351"/>
      <c r="DF44" s="2351"/>
      <c r="DG44" s="2351"/>
      <c r="DH44" s="2352"/>
      <c r="DI44" s="2350"/>
      <c r="DJ44" s="2351"/>
      <c r="DK44" s="2351"/>
      <c r="DL44" s="2351"/>
      <c r="DM44" s="2351"/>
      <c r="DN44" s="2351"/>
      <c r="DO44" s="2352"/>
      <c r="DP44" s="2350"/>
      <c r="DQ44" s="2351"/>
      <c r="DR44" s="2351"/>
      <c r="DS44" s="2351"/>
      <c r="DT44" s="2351"/>
      <c r="DU44" s="2351"/>
      <c r="DV44" s="2352"/>
      <c r="DW44" s="2355"/>
      <c r="DX44" s="1258" t="s">
        <v>486</v>
      </c>
      <c r="DZ44" s="500"/>
      <c r="EA44" s="500" t="str">
        <f>IF(T44="","",T44)</f>
        <v>Наименование признака дифференциации</v>
      </c>
      <c r="EB44" s="500"/>
      <c r="EC44" s="500"/>
      <c r="ED44" s="1155">
        <v>23</v>
      </c>
    </row>
    <row customHeight="1" ht="24">
      <c r="A45" s="1363" t="s">
        <v>228</v>
      </c>
      <c r="B45" s="1363" t="s">
        <v>229</v>
      </c>
      <c r="C45" s="1363" t="s">
        <v>230</v>
      </c>
      <c r="D45" s="1363" t="s">
        <v>498</v>
      </c>
      <c r="E45" s="2259"/>
      <c r="F45" s="2259"/>
      <c r="G45" s="2259"/>
      <c r="H45" s="2259"/>
      <c r="I45" s="2286"/>
      <c r="J45" s="2256" t="str">
        <f>I44&amp;".1"</f>
        <v>1.1.1.1.1</v>
      </c>
      <c r="K45" s="1363"/>
      <c r="L45" s="1364" t="s">
        <v>411</v>
      </c>
      <c r="P45" s="2257"/>
      <c r="Q45" s="2257">
        <v>1</v>
      </c>
      <c r="R45" s="357"/>
      <c r="S45" s="1358" t="str">
        <f>$J45</f>
        <v>1.1.1.1.1</v>
      </c>
      <c r="T45" s="286" t="s">
        <v>412</v>
      </c>
      <c r="U45" s="300"/>
      <c r="V45" s="2245"/>
      <c r="W45" s="2246"/>
      <c r="X45" s="2246"/>
      <c r="Y45" s="2246"/>
      <c r="Z45" s="2246"/>
      <c r="AA45" s="2246"/>
      <c r="AB45" s="2247"/>
      <c r="AC45" s="2245" t="s">
        <v>500</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5"/>
      <c r="BT45" s="2246"/>
      <c r="BU45" s="2246"/>
      <c r="BV45" s="2246"/>
      <c r="BW45" s="2246"/>
      <c r="BX45" s="2246"/>
      <c r="BY45" s="2247"/>
      <c r="BZ45" s="2245"/>
      <c r="CA45" s="2246"/>
      <c r="CB45" s="2246"/>
      <c r="CC45" s="2246"/>
      <c r="CD45" s="2246"/>
      <c r="CE45" s="2246"/>
      <c r="CF45" s="2247"/>
      <c r="CG45" s="2245"/>
      <c r="CH45" s="2246"/>
      <c r="CI45" s="2246"/>
      <c r="CJ45" s="2246"/>
      <c r="CK45" s="2246"/>
      <c r="CL45" s="2246"/>
      <c r="CM45" s="2247"/>
      <c r="CN45" s="2245"/>
      <c r="CO45" s="2246"/>
      <c r="CP45" s="2246"/>
      <c r="CQ45" s="2246"/>
      <c r="CR45" s="2246"/>
      <c r="CS45" s="2246"/>
      <c r="CT45" s="2247"/>
      <c r="CU45" s="2245"/>
      <c r="CV45" s="2246"/>
      <c r="CW45" s="2246"/>
      <c r="CX45" s="2246"/>
      <c r="CY45" s="2246"/>
      <c r="CZ45" s="2246"/>
      <c r="DA45" s="2247"/>
      <c r="DB45" s="2245"/>
      <c r="DC45" s="2246"/>
      <c r="DD45" s="2246"/>
      <c r="DE45" s="2246"/>
      <c r="DF45" s="2246"/>
      <c r="DG45" s="2246"/>
      <c r="DH45" s="2247"/>
      <c r="DI45" s="2245"/>
      <c r="DJ45" s="2246"/>
      <c r="DK45" s="2246"/>
      <c r="DL45" s="2246"/>
      <c r="DM45" s="2246"/>
      <c r="DN45" s="2246"/>
      <c r="DO45" s="2247"/>
      <c r="DP45" s="2245"/>
      <c r="DQ45" s="2246"/>
      <c r="DR45" s="2246"/>
      <c r="DS45" s="2246"/>
      <c r="DT45" s="2246"/>
      <c r="DU45" s="2246"/>
      <c r="DV45" s="2247"/>
      <c r="DW45" s="2247"/>
      <c r="DX45" s="1307" t="s">
        <v>487</v>
      </c>
      <c r="DZ45" s="500"/>
      <c r="EA45" s="500" t="str">
        <f>IF(T45="","",T45)</f>
        <v>Группа потребителей</v>
      </c>
      <c r="EB45" s="500"/>
      <c r="EC45" s="500"/>
      <c r="ED45" s="1155">
        <v>23</v>
      </c>
    </row>
    <row customHeight="1" ht="24">
      <c r="A46" s="1363" t="s">
        <v>228</v>
      </c>
      <c r="B46" s="1363" t="s">
        <v>229</v>
      </c>
      <c r="C46" s="1363" t="s">
        <v>230</v>
      </c>
      <c r="D46" s="1363" t="s">
        <v>498</v>
      </c>
      <c r="E46" s="2259"/>
      <c r="F46" s="2259"/>
      <c r="G46" s="2259"/>
      <c r="H46" s="2259"/>
      <c r="I46" s="2286"/>
      <c r="J46" s="2286"/>
      <c r="K46" s="2256" t="str">
        <f>J45&amp;".1"</f>
        <v>1.1.1.1.1.1</v>
      </c>
      <c r="L46" s="1364"/>
      <c r="P46" s="2257"/>
      <c r="Q46" s="2257"/>
      <c r="R46" s="357">
        <v>1</v>
      </c>
      <c r="S46" s="1358" t="str">
        <f>$K46</f>
        <v>1.1.1.1.1.1</v>
      </c>
      <c r="T46" s="1437" t="s">
        <v>501</v>
      </c>
      <c r="U46" s="300"/>
      <c r="V46" s="751"/>
      <c r="W46" s="751"/>
      <c r="X46" s="1257"/>
      <c r="Y46" s="2602"/>
      <c r="Z46" s="2107" t="s">
        <v>68</v>
      </c>
      <c r="AA46" s="2287"/>
      <c r="AB46" s="2107" t="s">
        <v>68</v>
      </c>
      <c r="AC46" s="751">
        <v>71.15</v>
      </c>
      <c r="AD46" s="751"/>
      <c r="AE46" s="1257"/>
      <c r="AF46" s="2602">
        <v>45292.47048611111</v>
      </c>
      <c r="AG46" s="2107" t="s">
        <v>68</v>
      </c>
      <c r="AH46" s="2287">
        <v>45473.47069444445</v>
      </c>
      <c r="AI46" s="2107" t="s">
        <v>68</v>
      </c>
      <c r="AJ46" s="751">
        <v>71.15</v>
      </c>
      <c r="AK46" s="751"/>
      <c r="AL46" s="1257"/>
      <c r="AM46" s="2602">
        <v>45474.47369212963</v>
      </c>
      <c r="AN46" s="2107" t="s">
        <v>68</v>
      </c>
      <c r="AO46" s="2287">
        <v>45657.47387731481</v>
      </c>
      <c r="AP46" s="2107" t="s">
        <v>68</v>
      </c>
      <c r="AQ46" s="751">
        <v>71.15</v>
      </c>
      <c r="AR46" s="751"/>
      <c r="AS46" s="1257"/>
      <c r="AT46" s="2602">
        <v>45658.47431712963</v>
      </c>
      <c r="AU46" s="2107" t="s">
        <v>68</v>
      </c>
      <c r="AV46" s="2287">
        <v>45838.47440972222</v>
      </c>
      <c r="AW46" s="2107" t="s">
        <v>68</v>
      </c>
      <c r="AX46" s="751">
        <v>71.15</v>
      </c>
      <c r="AY46" s="751"/>
      <c r="AZ46" s="1257"/>
      <c r="BA46" s="2602">
        <v>45839.474699074075</v>
      </c>
      <c r="BB46" s="2107" t="s">
        <v>68</v>
      </c>
      <c r="BC46" s="2287">
        <v>46022.47483796296</v>
      </c>
      <c r="BD46" s="2107" t="s">
        <v>68</v>
      </c>
      <c r="BE46" s="751">
        <v>72.35</v>
      </c>
      <c r="BF46" s="751"/>
      <c r="BG46" s="1257"/>
      <c r="BH46" s="2602">
        <v>46023.47560185185</v>
      </c>
      <c r="BI46" s="2107" t="s">
        <v>68</v>
      </c>
      <c r="BJ46" s="2287">
        <v>46295.47571759259</v>
      </c>
      <c r="BK46" s="2107" t="s">
        <v>68</v>
      </c>
      <c r="BL46" s="751">
        <v>74.71</v>
      </c>
      <c r="BM46" s="751"/>
      <c r="BN46" s="1257"/>
      <c r="BO46" s="2602">
        <v>46296.47626157408</v>
      </c>
      <c r="BP46" s="2107" t="s">
        <v>68</v>
      </c>
      <c r="BQ46" s="2287">
        <v>46387.47641203704</v>
      </c>
      <c r="BR46" s="2107" t="s">
        <v>68</v>
      </c>
      <c r="BS46" s="751">
        <v>71.15</v>
      </c>
      <c r="BT46" s="751"/>
      <c r="BU46" s="1257"/>
      <c r="BV46" s="2602">
        <v>46388.476875</v>
      </c>
      <c r="BW46" s="2107" t="s">
        <v>68</v>
      </c>
      <c r="BX46" s="2287">
        <v>46568.47702546296</v>
      </c>
      <c r="BY46" s="2107" t="s">
        <v>68</v>
      </c>
      <c r="BZ46" s="751">
        <v>71.15</v>
      </c>
      <c r="CA46" s="751"/>
      <c r="CB46" s="1257"/>
      <c r="CC46" s="2602">
        <v>46569.47765046296</v>
      </c>
      <c r="CD46" s="2107" t="s">
        <v>68</v>
      </c>
      <c r="CE46" s="2287">
        <v>46752.477800925924</v>
      </c>
      <c r="CF46" s="2107" t="s">
        <v>68</v>
      </c>
      <c r="CG46" s="751">
        <v>71.15</v>
      </c>
      <c r="CH46" s="751"/>
      <c r="CI46" s="1257"/>
      <c r="CJ46" s="2602">
        <v>46753.47814814815</v>
      </c>
      <c r="CK46" s="2107" t="s">
        <v>68</v>
      </c>
      <c r="CL46" s="2287">
        <v>46934.47826388889</v>
      </c>
      <c r="CM46" s="2107" t="s">
        <v>68</v>
      </c>
      <c r="CN46" s="751">
        <v>71.15</v>
      </c>
      <c r="CO46" s="751"/>
      <c r="CP46" s="1257"/>
      <c r="CQ46" s="2602">
        <v>46935.47864583333</v>
      </c>
      <c r="CR46" s="2107" t="s">
        <v>68</v>
      </c>
      <c r="CS46" s="2287">
        <v>47118.478784722225</v>
      </c>
      <c r="CT46" s="2107" t="s">
        <v>68</v>
      </c>
      <c r="CU46" s="751">
        <v>71.15</v>
      </c>
      <c r="CV46" s="751"/>
      <c r="CW46" s="1257"/>
      <c r="CX46" s="2602">
        <v>47119.47913194444</v>
      </c>
      <c r="CY46" s="2107" t="s">
        <v>68</v>
      </c>
      <c r="CZ46" s="2287">
        <v>47299.47927083333</v>
      </c>
      <c r="DA46" s="2107" t="s">
        <v>68</v>
      </c>
      <c r="DB46" s="751">
        <v>71.15</v>
      </c>
      <c r="DC46" s="751"/>
      <c r="DD46" s="1257"/>
      <c r="DE46" s="2602">
        <v>47300.4796875</v>
      </c>
      <c r="DF46" s="2107" t="s">
        <v>68</v>
      </c>
      <c r="DG46" s="2287">
        <v>47483.47980324074</v>
      </c>
      <c r="DH46" s="2107" t="s">
        <v>68</v>
      </c>
      <c r="DI46" s="751">
        <v>71.15</v>
      </c>
      <c r="DJ46" s="751"/>
      <c r="DK46" s="1257"/>
      <c r="DL46" s="2602">
        <v>47484.480219907404</v>
      </c>
      <c r="DM46" s="2107" t="s">
        <v>68</v>
      </c>
      <c r="DN46" s="2287">
        <v>47664.48032407407</v>
      </c>
      <c r="DO46" s="2107" t="s">
        <v>68</v>
      </c>
      <c r="DP46" s="751">
        <v>71.15</v>
      </c>
      <c r="DQ46" s="751"/>
      <c r="DR46" s="1257"/>
      <c r="DS46" s="2602">
        <v>47665.48064814815</v>
      </c>
      <c r="DT46" s="2107" t="s">
        <v>68</v>
      </c>
      <c r="DU46" s="2287">
        <v>47848.480787037035</v>
      </c>
      <c r="DV46" s="2107" t="s">
        <v>68</v>
      </c>
      <c r="DW46" s="1438"/>
      <c r="DX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Y46" s="511">
        <f>STRCHECKDATE(V47:DW47)</f>
      </c>
      <c r="DZ46" s="500"/>
      <c r="EA46" s="500" t="str">
        <f>IF(T46="","",T46)</f>
        <v>Холодное водоснабжение. Питьевая вода.</v>
      </c>
      <c r="EB46" s="500"/>
      <c r="EC46" s="500"/>
      <c r="ED46" s="1155">
        <v>23</v>
      </c>
    </row>
    <row customHeight="1" ht="0">
      <c r="A47" s="1363" t="s">
        <v>228</v>
      </c>
      <c r="B47" s="1363" t="s">
        <v>229</v>
      </c>
      <c r="C47" s="1363" t="s">
        <v>230</v>
      </c>
      <c r="D47" s="1363" t="s">
        <v>498</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45292.47048611111-45473.47069444445</v>
      </c>
      <c r="AF47" s="2266"/>
      <c r="AG47" s="2107"/>
      <c r="AH47" s="2288"/>
      <c r="AI47" s="2107"/>
      <c r="AJ47" s="325"/>
      <c r="AK47" s="325"/>
      <c r="AL47" s="328" t="str">
        <f>AM46&amp;"-"&amp;AO46</f>
        <v>45474.47369212963-45657.47387731481</v>
      </c>
      <c r="AM47" s="2309"/>
      <c r="AN47" s="2107"/>
      <c r="AO47" s="2288"/>
      <c r="AP47" s="2107"/>
      <c r="AQ47" s="325"/>
      <c r="AR47" s="325"/>
      <c r="AS47" s="328" t="str">
        <f>AT46&amp;"-"&amp;AV46</f>
        <v>45658.47431712963-45838.47440972222</v>
      </c>
      <c r="AT47" s="2309"/>
      <c r="AU47" s="2107"/>
      <c r="AV47" s="2288"/>
      <c r="AW47" s="2107"/>
      <c r="AX47" s="325"/>
      <c r="AY47" s="325"/>
      <c r="AZ47" s="328" t="str">
        <f>BA46&amp;"-"&amp;BC46</f>
        <v>45839.474699074075-46022.47483796296</v>
      </c>
      <c r="BA47" s="2309"/>
      <c r="BB47" s="2107"/>
      <c r="BC47" s="2288"/>
      <c r="BD47" s="2107"/>
      <c r="BE47" s="325"/>
      <c r="BF47" s="325"/>
      <c r="BG47" s="328" t="str">
        <f>BH46&amp;"-"&amp;BJ46</f>
        <v>46023.47560185185-46295.47571759259</v>
      </c>
      <c r="BH47" s="2309"/>
      <c r="BI47" s="2107"/>
      <c r="BJ47" s="2288"/>
      <c r="BK47" s="2107"/>
      <c r="BL47" s="325"/>
      <c r="BM47" s="325"/>
      <c r="BN47" s="328" t="str">
        <f>BO46&amp;"-"&amp;BQ46</f>
        <v>46296.47626157408-46387.47641203704</v>
      </c>
      <c r="BO47" s="2309"/>
      <c r="BP47" s="2107"/>
      <c r="BQ47" s="2288"/>
      <c r="BR47" s="2107"/>
      <c r="BS47" s="325"/>
      <c r="BT47" s="325"/>
      <c r="BU47" s="328" t="str">
        <f>BV46&amp;"-"&amp;BX46</f>
        <v>46388.476875-46568.47702546296</v>
      </c>
      <c r="BV47" s="2309"/>
      <c r="BW47" s="2107"/>
      <c r="BX47" s="2288"/>
      <c r="BY47" s="2107"/>
      <c r="BZ47" s="325"/>
      <c r="CA47" s="325"/>
      <c r="CB47" s="328" t="str">
        <f>CC46&amp;"-"&amp;CE46</f>
        <v>46569.47765046296-46752.477800925924</v>
      </c>
      <c r="CC47" s="2309"/>
      <c r="CD47" s="2107"/>
      <c r="CE47" s="2288"/>
      <c r="CF47" s="2107"/>
      <c r="CG47" s="325"/>
      <c r="CH47" s="325"/>
      <c r="CI47" s="328" t="str">
        <f>CJ46&amp;"-"&amp;CL46</f>
        <v>46753.47814814815-46934.47826388889</v>
      </c>
      <c r="CJ47" s="2309"/>
      <c r="CK47" s="2107"/>
      <c r="CL47" s="2288"/>
      <c r="CM47" s="2107"/>
      <c r="CN47" s="325"/>
      <c r="CO47" s="325"/>
      <c r="CP47" s="328" t="str">
        <f>CQ46&amp;"-"&amp;CS46</f>
        <v>46935.47864583333-47118.478784722225</v>
      </c>
      <c r="CQ47" s="2309"/>
      <c r="CR47" s="2107"/>
      <c r="CS47" s="2288"/>
      <c r="CT47" s="2107"/>
      <c r="CU47" s="325"/>
      <c r="CV47" s="325"/>
      <c r="CW47" s="328" t="str">
        <f>CX46&amp;"-"&amp;CZ46</f>
        <v>47119.47913194444-47299.47927083333</v>
      </c>
      <c r="CX47" s="2309"/>
      <c r="CY47" s="2107"/>
      <c r="CZ47" s="2288"/>
      <c r="DA47" s="2107"/>
      <c r="DB47" s="325"/>
      <c r="DC47" s="325"/>
      <c r="DD47" s="328" t="str">
        <f>DE46&amp;"-"&amp;DG46</f>
        <v>47300.4796875-47483.47980324074</v>
      </c>
      <c r="DE47" s="2309"/>
      <c r="DF47" s="2107"/>
      <c r="DG47" s="2288"/>
      <c r="DH47" s="2107"/>
      <c r="DI47" s="325"/>
      <c r="DJ47" s="325"/>
      <c r="DK47" s="328" t="str">
        <f>DL46&amp;"-"&amp;DN46</f>
        <v>47484.480219907404-47664.48032407407</v>
      </c>
      <c r="DL47" s="2309"/>
      <c r="DM47" s="2107"/>
      <c r="DN47" s="2288"/>
      <c r="DO47" s="2107"/>
      <c r="DP47" s="325"/>
      <c r="DQ47" s="325"/>
      <c r="DR47" s="328" t="str">
        <f>DS46&amp;"-"&amp;DU46</f>
        <v>47665.48064814815-47848.480787037035</v>
      </c>
      <c r="DS47" s="2309"/>
      <c r="DT47" s="2107"/>
      <c r="DU47" s="2288"/>
      <c r="DV47" s="2107"/>
      <c r="DW47" s="1439"/>
      <c r="DX47" s="2349"/>
      <c r="DZ47" s="500"/>
      <c r="EA47" s="500" t="str">
        <f>IF(T47="","",T47)</f>
        <v/>
      </c>
      <c r="EB47" s="500"/>
      <c r="EC47" s="500"/>
      <c r="ED47" s="1155">
        <v>0</v>
      </c>
    </row>
    <row customHeight="1" ht="21">
      <c r="A48" s="1363" t="s">
        <v>228</v>
      </c>
      <c r="B48" s="1363" t="s">
        <v>229</v>
      </c>
      <c r="C48" s="1363" t="s">
        <v>230</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2944"/>
      <c r="AK48" s="2945"/>
      <c r="AL48" s="2946"/>
      <c r="AM48" s="2947"/>
      <c r="AN48" s="2948"/>
      <c r="AO48" s="2949"/>
      <c r="AP48" s="2950"/>
      <c r="AQ48" s="2951"/>
      <c r="AR48" s="2952"/>
      <c r="AS48" s="2953"/>
      <c r="AT48" s="2954"/>
      <c r="AU48" s="2955"/>
      <c r="AV48" s="2956"/>
      <c r="AW48" s="2957"/>
      <c r="AX48" s="2958"/>
      <c r="AY48" s="2959"/>
      <c r="AZ48" s="2960"/>
      <c r="BA48" s="2961"/>
      <c r="BB48" s="2962"/>
      <c r="BC48" s="2963"/>
      <c r="BD48" s="2964"/>
      <c r="BE48" s="2965"/>
      <c r="BF48" s="2966"/>
      <c r="BG48" s="2967"/>
      <c r="BH48" s="2968"/>
      <c r="BI48" s="2969"/>
      <c r="BJ48" s="2970"/>
      <c r="BK48" s="2971"/>
      <c r="BL48" s="2972"/>
      <c r="BM48" s="2973"/>
      <c r="BN48" s="2974"/>
      <c r="BO48" s="2975"/>
      <c r="BP48" s="2976"/>
      <c r="BQ48" s="2977"/>
      <c r="BR48" s="2978"/>
      <c r="BS48" s="2979"/>
      <c r="BT48" s="2980"/>
      <c r="BU48" s="2981"/>
      <c r="BV48" s="2982"/>
      <c r="BW48" s="2983"/>
      <c r="BX48" s="2984"/>
      <c r="BY48" s="2985"/>
      <c r="BZ48" s="2986"/>
      <c r="CA48" s="2987"/>
      <c r="CB48" s="2988"/>
      <c r="CC48" s="2989"/>
      <c r="CD48" s="2990"/>
      <c r="CE48" s="2991"/>
      <c r="CF48" s="2992"/>
      <c r="CG48" s="2993"/>
      <c r="CH48" s="2994"/>
      <c r="CI48" s="2995"/>
      <c r="CJ48" s="2996"/>
      <c r="CK48" s="2997"/>
      <c r="CL48" s="2998"/>
      <c r="CM48" s="2999"/>
      <c r="CN48" s="3000"/>
      <c r="CO48" s="3001"/>
      <c r="CP48" s="3002"/>
      <c r="CQ48" s="3003"/>
      <c r="CR48" s="3004"/>
      <c r="CS48" s="3005"/>
      <c r="CT48" s="3006"/>
      <c r="CU48" s="3007"/>
      <c r="CV48" s="3008"/>
      <c r="CW48" s="3009"/>
      <c r="CX48" s="3010"/>
      <c r="CY48" s="3011"/>
      <c r="CZ48" s="3012"/>
      <c r="DA48" s="3013"/>
      <c r="DB48" s="3014"/>
      <c r="DC48" s="3015"/>
      <c r="DD48" s="3016"/>
      <c r="DE48" s="3017"/>
      <c r="DF48" s="3018"/>
      <c r="DG48" s="3019"/>
      <c r="DH48" s="3020"/>
      <c r="DI48" s="3021"/>
      <c r="DJ48" s="3022"/>
      <c r="DK48" s="3023"/>
      <c r="DL48" s="3024"/>
      <c r="DM48" s="3025"/>
      <c r="DN48" s="3026"/>
      <c r="DO48" s="3027"/>
      <c r="DP48" s="3028"/>
      <c r="DQ48" s="3029"/>
      <c r="DR48" s="3030"/>
      <c r="DS48" s="3031"/>
      <c r="DT48" s="3032"/>
      <c r="DU48" s="3033"/>
      <c r="DV48" s="3034"/>
      <c r="DW48" s="367"/>
      <c r="DX48" s="1258" t="s">
        <v>489</v>
      </c>
      <c r="DZ48" s="500"/>
      <c r="EA48" s="500" t="str">
        <f>IF(T48="","",T48)</f>
        <v>Добавить значение признака дифференциации</v>
      </c>
      <c r="EB48" s="500"/>
      <c r="EC48" s="500"/>
      <c r="ED48" s="1155">
        <v>20</v>
      </c>
    </row>
    <row s="1850" customFormat="1" customHeight="1" ht="23.25">
      <c r="A49" s="1363"/>
      <c r="B49" s="1363"/>
      <c r="C49" s="1363"/>
      <c r="D49" s="1363"/>
      <c r="E49" s="2259"/>
      <c r="F49" s="2259"/>
      <c r="G49" s="2259"/>
      <c r="H49" s="2259"/>
      <c r="I49" s="2286"/>
      <c r="J49" s="2256" t="str">
        <f>I44&amp;".2"</f>
        <v>1.1.1.1.2</v>
      </c>
      <c r="K49" s="1363"/>
      <c r="L49" s="1369" t="s">
        <v>411</v>
      </c>
      <c r="M49" s="1776"/>
      <c r="N49" s="1776"/>
      <c r="O49" s="1776"/>
      <c r="P49" s="2374"/>
      <c r="Q49" s="683" t="s">
        <v>491</v>
      </c>
      <c r="R49" s="357"/>
      <c r="S49" s="2273" t="str">
        <f>$J49</f>
        <v>1.1.1.1.2</v>
      </c>
      <c r="T49" s="286" t="s">
        <v>412</v>
      </c>
      <c r="U49" s="300"/>
      <c r="V49" s="2245"/>
      <c r="W49" s="2246"/>
      <c r="X49" s="2246"/>
      <c r="Y49" s="2246"/>
      <c r="Z49" s="2246"/>
      <c r="AA49" s="2246"/>
      <c r="AB49" s="2247"/>
      <c r="AC49" s="2245" t="s">
        <v>502</v>
      </c>
      <c r="AD49" s="2246"/>
      <c r="AE49" s="2246"/>
      <c r="AF49" s="2246"/>
      <c r="AG49" s="2246"/>
      <c r="AH49" s="2246"/>
      <c r="AI49" s="2246"/>
      <c r="AJ49" s="2245"/>
      <c r="AK49" s="2246"/>
      <c r="AL49" s="2246"/>
      <c r="AM49" s="2246"/>
      <c r="AN49" s="2246"/>
      <c r="AO49" s="2246"/>
      <c r="AP49" s="2247"/>
      <c r="AQ49" s="2245"/>
      <c r="AR49" s="2246"/>
      <c r="AS49" s="2246"/>
      <c r="AT49" s="2246"/>
      <c r="AU49" s="2246"/>
      <c r="AV49" s="2246"/>
      <c r="AW49" s="2247"/>
      <c r="AX49" s="2245"/>
      <c r="AY49" s="2246"/>
      <c r="AZ49" s="2246"/>
      <c r="BA49" s="2246"/>
      <c r="BB49" s="2246"/>
      <c r="BC49" s="2246"/>
      <c r="BD49" s="2247"/>
      <c r="BE49" s="2245"/>
      <c r="BF49" s="2246"/>
      <c r="BG49" s="2246"/>
      <c r="BH49" s="2246"/>
      <c r="BI49" s="2246"/>
      <c r="BJ49" s="2246"/>
      <c r="BK49" s="2247"/>
      <c r="BL49" s="2245"/>
      <c r="BM49" s="2246"/>
      <c r="BN49" s="2246"/>
      <c r="BO49" s="2246"/>
      <c r="BP49" s="2246"/>
      <c r="BQ49" s="2246"/>
      <c r="BR49" s="2247"/>
      <c r="BS49" s="2245"/>
      <c r="BT49" s="2246"/>
      <c r="BU49" s="2246"/>
      <c r="BV49" s="2246"/>
      <c r="BW49" s="2246"/>
      <c r="BX49" s="2246"/>
      <c r="BY49" s="2247"/>
      <c r="BZ49" s="2245"/>
      <c r="CA49" s="2246"/>
      <c r="CB49" s="2246"/>
      <c r="CC49" s="2246"/>
      <c r="CD49" s="2246"/>
      <c r="CE49" s="2246"/>
      <c r="CF49" s="2247"/>
      <c r="CG49" s="2245"/>
      <c r="CH49" s="2246"/>
      <c r="CI49" s="2246"/>
      <c r="CJ49" s="2246"/>
      <c r="CK49" s="2246"/>
      <c r="CL49" s="2246"/>
      <c r="CM49" s="2247"/>
      <c r="CN49" s="2245"/>
      <c r="CO49" s="2246"/>
      <c r="CP49" s="2246"/>
      <c r="CQ49" s="2246"/>
      <c r="CR49" s="2246"/>
      <c r="CS49" s="2246"/>
      <c r="CT49" s="2247"/>
      <c r="CU49" s="2245"/>
      <c r="CV49" s="2246"/>
      <c r="CW49" s="2246"/>
      <c r="CX49" s="2246"/>
      <c r="CY49" s="2246"/>
      <c r="CZ49" s="2246"/>
      <c r="DA49" s="2247"/>
      <c r="DB49" s="2245"/>
      <c r="DC49" s="2246"/>
      <c r="DD49" s="2246"/>
      <c r="DE49" s="2246"/>
      <c r="DF49" s="2246"/>
      <c r="DG49" s="2246"/>
      <c r="DH49" s="2247"/>
      <c r="DI49" s="2245"/>
      <c r="DJ49" s="2246"/>
      <c r="DK49" s="2246"/>
      <c r="DL49" s="2246"/>
      <c r="DM49" s="2246"/>
      <c r="DN49" s="2246"/>
      <c r="DO49" s="2247"/>
      <c r="DP49" s="2245"/>
      <c r="DQ49" s="2246"/>
      <c r="DR49" s="2246"/>
      <c r="DS49" s="2246"/>
      <c r="DT49" s="2246"/>
      <c r="DU49" s="2246"/>
      <c r="DV49" s="2247"/>
      <c r="DW49" s="2247"/>
      <c r="DX49" s="1307" t="s">
        <v>487</v>
      </c>
      <c r="DY49" s="1642"/>
      <c r="DZ49" s="1624"/>
      <c r="EA49" s="1624" t="str">
        <f>IF(T49="","",T49)</f>
        <v>Группа потребителей</v>
      </c>
      <c r="EB49" s="1624"/>
      <c r="EC49" s="1624"/>
      <c r="ED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501</v>
      </c>
      <c r="U50" s="300"/>
      <c r="V50" s="1360"/>
      <c r="W50" s="1360"/>
      <c r="X50" s="1361"/>
      <c r="Y50" s="2267"/>
      <c r="Z50" s="2268" t="s">
        <v>68</v>
      </c>
      <c r="AA50" s="2267"/>
      <c r="AB50" s="2268" t="s">
        <v>68</v>
      </c>
      <c r="AC50" s="751">
        <v>176.61</v>
      </c>
      <c r="AD50" s="751"/>
      <c r="AE50" s="1257"/>
      <c r="AF50" s="2602">
        <v>46023.50346064815</v>
      </c>
      <c r="AG50" s="2107" t="s">
        <v>68</v>
      </c>
      <c r="AH50" s="2287">
        <v>46295.503541666665</v>
      </c>
      <c r="AI50" s="2107" t="s">
        <v>68</v>
      </c>
      <c r="AJ50" s="751">
        <v>300</v>
      </c>
      <c r="AK50" s="751"/>
      <c r="AL50" s="1257"/>
      <c r="AM50" s="2602">
        <v>46296.504108796296</v>
      </c>
      <c r="AN50" s="2107" t="s">
        <v>68</v>
      </c>
      <c r="AO50" s="2287">
        <v>46387.50424768519</v>
      </c>
      <c r="AP50" s="2107" t="s">
        <v>68</v>
      </c>
      <c r="AQ50" s="751">
        <v>189.01</v>
      </c>
      <c r="AR50" s="751"/>
      <c r="AS50" s="1257"/>
      <c r="AT50" s="2602">
        <v>46388.50450231481</v>
      </c>
      <c r="AU50" s="2107" t="s">
        <v>68</v>
      </c>
      <c r="AV50" s="2287">
        <v>46568</v>
      </c>
      <c r="AW50" s="2107" t="s">
        <v>68</v>
      </c>
      <c r="AX50" s="751">
        <v>190.33</v>
      </c>
      <c r="AY50" s="751"/>
      <c r="AZ50" s="1257"/>
      <c r="BA50" s="2602">
        <v>46569</v>
      </c>
      <c r="BB50" s="2107" t="s">
        <v>68</v>
      </c>
      <c r="BC50" s="2287">
        <v>46752.505057870374</v>
      </c>
      <c r="BD50" s="2107" t="s">
        <v>68</v>
      </c>
      <c r="BE50" s="751">
        <v>190.33</v>
      </c>
      <c r="BF50" s="751"/>
      <c r="BG50" s="1257"/>
      <c r="BH50" s="2602">
        <v>46753.50539351852</v>
      </c>
      <c r="BI50" s="2107" t="s">
        <v>68</v>
      </c>
      <c r="BJ50" s="2287">
        <v>46934</v>
      </c>
      <c r="BK50" s="2107" t="s">
        <v>68</v>
      </c>
      <c r="BL50" s="751">
        <v>198.41</v>
      </c>
      <c r="BM50" s="751"/>
      <c r="BN50" s="1257"/>
      <c r="BO50" s="2602">
        <v>46935</v>
      </c>
      <c r="BP50" s="2107" t="s">
        <v>68</v>
      </c>
      <c r="BQ50" s="2287">
        <v>47118.505902777775</v>
      </c>
      <c r="BR50" s="2107" t="s">
        <v>68</v>
      </c>
      <c r="BS50" s="751">
        <v>198.41</v>
      </c>
      <c r="BT50" s="751"/>
      <c r="BU50" s="1257"/>
      <c r="BV50" s="2602">
        <v>47119.50616898148</v>
      </c>
      <c r="BW50" s="2107" t="s">
        <v>68</v>
      </c>
      <c r="BX50" s="2287">
        <v>47299</v>
      </c>
      <c r="BY50" s="2107" t="s">
        <v>68</v>
      </c>
      <c r="BZ50" s="751">
        <v>199.99</v>
      </c>
      <c r="CA50" s="751"/>
      <c r="CB50" s="1257"/>
      <c r="CC50" s="2602">
        <v>47300</v>
      </c>
      <c r="CD50" s="2107" t="s">
        <v>68</v>
      </c>
      <c r="CE50" s="2287">
        <v>47483</v>
      </c>
      <c r="CF50" s="2107" t="s">
        <v>68</v>
      </c>
      <c r="CG50" s="751">
        <v>199.99</v>
      </c>
      <c r="CH50" s="751"/>
      <c r="CI50" s="1257"/>
      <c r="CJ50" s="2602">
        <v>47484</v>
      </c>
      <c r="CK50" s="2107" t="s">
        <v>68</v>
      </c>
      <c r="CL50" s="2287">
        <v>47664</v>
      </c>
      <c r="CM50" s="2107" t="s">
        <v>68</v>
      </c>
      <c r="CN50" s="751">
        <v>208.39</v>
      </c>
      <c r="CO50" s="751"/>
      <c r="CP50" s="1257"/>
      <c r="CQ50" s="2602">
        <v>47665</v>
      </c>
      <c r="CR50" s="2107" t="s">
        <v>68</v>
      </c>
      <c r="CS50" s="2287">
        <v>47848</v>
      </c>
      <c r="CT50" s="2107" t="s">
        <v>19</v>
      </c>
      <c r="CU50" s="1360"/>
      <c r="CV50" s="1360"/>
      <c r="CW50" s="1361"/>
      <c r="CX50" s="2267"/>
      <c r="CY50" s="2268" t="s">
        <v>68</v>
      </c>
      <c r="CZ50" s="2267"/>
      <c r="DA50" s="2268" t="s">
        <v>68</v>
      </c>
      <c r="DB50" s="1360"/>
      <c r="DC50" s="1360"/>
      <c r="DD50" s="1361"/>
      <c r="DE50" s="2267"/>
      <c r="DF50" s="2268" t="s">
        <v>68</v>
      </c>
      <c r="DG50" s="2267"/>
      <c r="DH50" s="2268" t="s">
        <v>68</v>
      </c>
      <c r="DI50" s="1360"/>
      <c r="DJ50" s="1360"/>
      <c r="DK50" s="1361"/>
      <c r="DL50" s="2267"/>
      <c r="DM50" s="2268" t="s">
        <v>68</v>
      </c>
      <c r="DN50" s="2267"/>
      <c r="DO50" s="2268" t="s">
        <v>68</v>
      </c>
      <c r="DP50" s="1360"/>
      <c r="DQ50" s="1360"/>
      <c r="DR50" s="1361"/>
      <c r="DS50" s="2267"/>
      <c r="DT50" s="2268" t="s">
        <v>68</v>
      </c>
      <c r="DU50" s="2267"/>
      <c r="DV50" s="2268" t="s">
        <v>68</v>
      </c>
      <c r="DW50" s="1438"/>
      <c r="DX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Y50" s="1642">
        <f>STRCHECKDATE(V51:DW51)</f>
      </c>
      <c r="DZ50" s="1624"/>
      <c r="EA50" s="1624" t="str">
        <f>IF(T50="","",T50)</f>
        <v>Холодное водоснабжение. Питьевая вода.</v>
      </c>
      <c r="EB50" s="1624"/>
      <c r="EC50" s="1624"/>
      <c r="ED50" s="1635">
        <v>0</v>
      </c>
    </row>
    <row s="1850" customFormat="1" customHeight="1" ht="0">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1360"/>
      <c r="W51" s="1360"/>
      <c r="X51" s="328" t="str">
        <f>Y50&amp;"-"&amp;AA50</f>
        <v>-</v>
      </c>
      <c r="Y51" s="2268"/>
      <c r="Z51" s="2268"/>
      <c r="AA51" s="2268"/>
      <c r="AB51" s="2268"/>
      <c r="AC51" s="325"/>
      <c r="AD51" s="325"/>
      <c r="AE51" s="328" t="str">
        <f>AF50&amp;"-"&amp;AH50</f>
        <v>46023.50346064815-46295.503541666665</v>
      </c>
      <c r="AF51" s="2309"/>
      <c r="AG51" s="2107"/>
      <c r="AH51" s="2288"/>
      <c r="AI51" s="2107"/>
      <c r="AJ51" s="325"/>
      <c r="AK51" s="325"/>
      <c r="AL51" s="328" t="str">
        <f>AM50&amp;"-"&amp;AO50</f>
        <v>46296.504108796296-46387.50424768519</v>
      </c>
      <c r="AM51" s="2309"/>
      <c r="AN51" s="2107"/>
      <c r="AO51" s="2288"/>
      <c r="AP51" s="2107"/>
      <c r="AQ51" s="325"/>
      <c r="AR51" s="325"/>
      <c r="AS51" s="328" t="str">
        <f>AT50&amp;"-"&amp;AV50</f>
        <v>46388.50450231481-46568</v>
      </c>
      <c r="AT51" s="2309"/>
      <c r="AU51" s="2107"/>
      <c r="AV51" s="2288"/>
      <c r="AW51" s="2107"/>
      <c r="AX51" s="325"/>
      <c r="AY51" s="325"/>
      <c r="AZ51" s="328" t="str">
        <f>BA50&amp;"-"&amp;BC50</f>
        <v>46569-46752.505057870374</v>
      </c>
      <c r="BA51" s="2309"/>
      <c r="BB51" s="2107"/>
      <c r="BC51" s="2288"/>
      <c r="BD51" s="2107"/>
      <c r="BE51" s="325"/>
      <c r="BF51" s="325"/>
      <c r="BG51" s="328" t="str">
        <f>BH50&amp;"-"&amp;BJ50</f>
        <v>46753.50539351852-46934</v>
      </c>
      <c r="BH51" s="2309"/>
      <c r="BI51" s="2107"/>
      <c r="BJ51" s="2288"/>
      <c r="BK51" s="2107"/>
      <c r="BL51" s="325"/>
      <c r="BM51" s="325"/>
      <c r="BN51" s="328" t="str">
        <f>BO50&amp;"-"&amp;BQ50</f>
        <v>46935-47118.505902777775</v>
      </c>
      <c r="BO51" s="2309"/>
      <c r="BP51" s="2107"/>
      <c r="BQ51" s="2288"/>
      <c r="BR51" s="2107"/>
      <c r="BS51" s="325"/>
      <c r="BT51" s="325"/>
      <c r="BU51" s="328" t="str">
        <f>BV50&amp;"-"&amp;BX50</f>
        <v>47119.50616898148-47299</v>
      </c>
      <c r="BV51" s="2309"/>
      <c r="BW51" s="2107"/>
      <c r="BX51" s="2288"/>
      <c r="BY51" s="2107"/>
      <c r="BZ51" s="325"/>
      <c r="CA51" s="325"/>
      <c r="CB51" s="328" t="str">
        <f>CC50&amp;"-"&amp;CE50</f>
        <v>47300-47483</v>
      </c>
      <c r="CC51" s="2309"/>
      <c r="CD51" s="2107"/>
      <c r="CE51" s="2288"/>
      <c r="CF51" s="2107"/>
      <c r="CG51" s="325"/>
      <c r="CH51" s="325"/>
      <c r="CI51" s="328" t="str">
        <f>CJ50&amp;"-"&amp;CL50</f>
        <v>47484-47664</v>
      </c>
      <c r="CJ51" s="2309"/>
      <c r="CK51" s="2107"/>
      <c r="CL51" s="2288"/>
      <c r="CM51" s="2107"/>
      <c r="CN51" s="325"/>
      <c r="CO51" s="325"/>
      <c r="CP51" s="328" t="str">
        <f>CQ50&amp;"-"&amp;CS50</f>
        <v>47665-47848</v>
      </c>
      <c r="CQ51" s="2309"/>
      <c r="CR51" s="2107"/>
      <c r="CS51" s="2288"/>
      <c r="CT51" s="2107"/>
      <c r="CU51" s="1360"/>
      <c r="CV51" s="1360"/>
      <c r="CW51" s="328" t="str">
        <f>CX50&amp;"-"&amp;CZ50</f>
        <v>-</v>
      </c>
      <c r="CX51" s="2268"/>
      <c r="CY51" s="2268"/>
      <c r="CZ51" s="2268"/>
      <c r="DA51" s="2268"/>
      <c r="DB51" s="1360"/>
      <c r="DC51" s="1360"/>
      <c r="DD51" s="328" t="str">
        <f>DE50&amp;"-"&amp;DG50</f>
        <v>-</v>
      </c>
      <c r="DE51" s="2268"/>
      <c r="DF51" s="2268"/>
      <c r="DG51" s="2268"/>
      <c r="DH51" s="2268"/>
      <c r="DI51" s="1360"/>
      <c r="DJ51" s="1360"/>
      <c r="DK51" s="328" t="str">
        <f>DL50&amp;"-"&amp;DN50</f>
        <v>-</v>
      </c>
      <c r="DL51" s="2268"/>
      <c r="DM51" s="2268"/>
      <c r="DN51" s="2268"/>
      <c r="DO51" s="2268"/>
      <c r="DP51" s="1360"/>
      <c r="DQ51" s="1360"/>
      <c r="DR51" s="328" t="str">
        <f>DS50&amp;"-"&amp;DU50</f>
        <v>-</v>
      </c>
      <c r="DS51" s="2268"/>
      <c r="DT51" s="2268"/>
      <c r="DU51" s="2268"/>
      <c r="DV51" s="2268"/>
      <c r="DW51" s="1439"/>
      <c r="DX51" s="2349"/>
      <c r="DY51" s="1642"/>
      <c r="DZ51" s="1624"/>
      <c r="EA51" s="1624" t="str">
        <f>IF(T51="","",T51)</f>
        <v/>
      </c>
      <c r="EB51" s="1624"/>
      <c r="EC51" s="1624"/>
      <c r="ED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3035"/>
      <c r="T52" s="3036" t="s">
        <v>488</v>
      </c>
      <c r="U52" s="3037"/>
      <c r="V52" s="3038"/>
      <c r="W52" s="3039"/>
      <c r="X52" s="3040"/>
      <c r="Y52" s="3041"/>
      <c r="Z52" s="3042"/>
      <c r="AA52" s="3043"/>
      <c r="AB52" s="3044"/>
      <c r="AC52" s="3045"/>
      <c r="AD52" s="3046"/>
      <c r="AE52" s="3047"/>
      <c r="AF52" s="3048"/>
      <c r="AG52" s="3049"/>
      <c r="AH52" s="3050"/>
      <c r="AI52" s="3051"/>
      <c r="AJ52" s="3052"/>
      <c r="AK52" s="3053"/>
      <c r="AL52" s="3054"/>
      <c r="AM52" s="3055"/>
      <c r="AN52" s="3056"/>
      <c r="AO52" s="3057"/>
      <c r="AP52" s="3058"/>
      <c r="AQ52" s="3059"/>
      <c r="AR52" s="3060"/>
      <c r="AS52" s="3061"/>
      <c r="AT52" s="3062"/>
      <c r="AU52" s="3063"/>
      <c r="AV52" s="3064"/>
      <c r="AW52" s="3065"/>
      <c r="AX52" s="3066"/>
      <c r="AY52" s="3067"/>
      <c r="AZ52" s="3068"/>
      <c r="BA52" s="3069"/>
      <c r="BB52" s="3070"/>
      <c r="BC52" s="3071"/>
      <c r="BD52" s="3072"/>
      <c r="BE52" s="3073"/>
      <c r="BF52" s="3074"/>
      <c r="BG52" s="3075"/>
      <c r="BH52" s="3076"/>
      <c r="BI52" s="3077"/>
      <c r="BJ52" s="3078"/>
      <c r="BK52" s="3079"/>
      <c r="BL52" s="3080"/>
      <c r="BM52" s="3081"/>
      <c r="BN52" s="3082"/>
      <c r="BO52" s="3083"/>
      <c r="BP52" s="3084"/>
      <c r="BQ52" s="3085"/>
      <c r="BR52" s="3086"/>
      <c r="BS52" s="3087"/>
      <c r="BT52" s="3088"/>
      <c r="BU52" s="3089"/>
      <c r="BV52" s="3090"/>
      <c r="BW52" s="3091"/>
      <c r="BX52" s="3092"/>
      <c r="BY52" s="3093"/>
      <c r="BZ52" s="3094"/>
      <c r="CA52" s="3095"/>
      <c r="CB52" s="3096"/>
      <c r="CC52" s="3097"/>
      <c r="CD52" s="3098"/>
      <c r="CE52" s="3099"/>
      <c r="CF52" s="3100"/>
      <c r="CG52" s="3101"/>
      <c r="CH52" s="3102"/>
      <c r="CI52" s="3103"/>
      <c r="CJ52" s="3104"/>
      <c r="CK52" s="3105"/>
      <c r="CL52" s="3106"/>
      <c r="CM52" s="3107"/>
      <c r="CN52" s="3108"/>
      <c r="CO52" s="3109"/>
      <c r="CP52" s="3110"/>
      <c r="CQ52" s="3111"/>
      <c r="CR52" s="3112"/>
      <c r="CS52" s="3113"/>
      <c r="CT52" s="3114"/>
      <c r="CU52" s="3115"/>
      <c r="CV52" s="3116"/>
      <c r="CW52" s="3117"/>
      <c r="CX52" s="3118"/>
      <c r="CY52" s="3119"/>
      <c r="CZ52" s="3120"/>
      <c r="DA52" s="3121"/>
      <c r="DB52" s="3122"/>
      <c r="DC52" s="3123"/>
      <c r="DD52" s="3124"/>
      <c r="DE52" s="3125"/>
      <c r="DF52" s="3126"/>
      <c r="DG52" s="3127"/>
      <c r="DH52" s="3128"/>
      <c r="DI52" s="3129"/>
      <c r="DJ52" s="3130"/>
      <c r="DK52" s="3131"/>
      <c r="DL52" s="3132"/>
      <c r="DM52" s="3133"/>
      <c r="DN52" s="3134"/>
      <c r="DO52" s="3135"/>
      <c r="DP52" s="3136"/>
      <c r="DQ52" s="3137"/>
      <c r="DR52" s="3138"/>
      <c r="DS52" s="3139"/>
      <c r="DT52" s="3140"/>
      <c r="DU52" s="3141"/>
      <c r="DV52" s="3142"/>
      <c r="DW52" s="3143"/>
      <c r="DX52" s="1258" t="s">
        <v>489</v>
      </c>
      <c r="DY52" s="1642"/>
      <c r="DZ52" s="1624"/>
      <c r="EA52" s="1624" t="str">
        <f>IF(T52="","",T52)</f>
        <v>Добавить значение признака дифференциации</v>
      </c>
      <c r="EB52" s="1624"/>
      <c r="EC52" s="1624"/>
      <c r="ED52" s="1635">
        <v>0</v>
      </c>
    </row>
    <row s="1850" customFormat="1" customHeight="1" ht="23.25">
      <c r="A53" s="1363"/>
      <c r="B53" s="1363"/>
      <c r="C53" s="1363"/>
      <c r="D53" s="1363"/>
      <c r="E53" s="2259"/>
      <c r="F53" s="2259"/>
      <c r="G53" s="2259"/>
      <c r="H53" s="2259"/>
      <c r="I53" s="2286"/>
      <c r="J53" s="2256" t="str">
        <f>I44&amp;".3"</f>
        <v>1.1.1.1.3</v>
      </c>
      <c r="K53" s="1363"/>
      <c r="L53" s="1369" t="s">
        <v>411</v>
      </c>
      <c r="M53" s="1776"/>
      <c r="N53" s="1776"/>
      <c r="O53" s="1776"/>
      <c r="P53" s="2374"/>
      <c r="Q53" s="683" t="s">
        <v>491</v>
      </c>
      <c r="R53" s="357"/>
      <c r="S53" s="2273" t="str">
        <f>$J53</f>
        <v>1.1.1.1.3</v>
      </c>
      <c r="T53" s="286" t="s">
        <v>412</v>
      </c>
      <c r="U53" s="300"/>
      <c r="V53" s="2245"/>
      <c r="W53" s="2246"/>
      <c r="X53" s="2246"/>
      <c r="Y53" s="2246"/>
      <c r="Z53" s="2246"/>
      <c r="AA53" s="2246"/>
      <c r="AB53" s="2247"/>
      <c r="AC53" s="2245" t="s">
        <v>503</v>
      </c>
      <c r="AD53" s="2246"/>
      <c r="AE53" s="2246"/>
      <c r="AF53" s="2246"/>
      <c r="AG53" s="2246"/>
      <c r="AH53" s="2246"/>
      <c r="AI53" s="2246"/>
      <c r="AJ53" s="2245"/>
      <c r="AK53" s="2246"/>
      <c r="AL53" s="2246"/>
      <c r="AM53" s="2246"/>
      <c r="AN53" s="2246"/>
      <c r="AO53" s="2246"/>
      <c r="AP53" s="2247"/>
      <c r="AQ53" s="2245"/>
      <c r="AR53" s="2246"/>
      <c r="AS53" s="2246"/>
      <c r="AT53" s="2246"/>
      <c r="AU53" s="2246"/>
      <c r="AV53" s="2246"/>
      <c r="AW53" s="2247"/>
      <c r="AX53" s="2245"/>
      <c r="AY53" s="2246"/>
      <c r="AZ53" s="2246"/>
      <c r="BA53" s="2246"/>
      <c r="BB53" s="2246"/>
      <c r="BC53" s="2246"/>
      <c r="BD53" s="2247"/>
      <c r="BE53" s="2245"/>
      <c r="BF53" s="2246"/>
      <c r="BG53" s="2246"/>
      <c r="BH53" s="2246"/>
      <c r="BI53" s="2246"/>
      <c r="BJ53" s="2246"/>
      <c r="BK53" s="2247"/>
      <c r="BL53" s="2245"/>
      <c r="BM53" s="2246"/>
      <c r="BN53" s="2246"/>
      <c r="BO53" s="2246"/>
      <c r="BP53" s="2246"/>
      <c r="BQ53" s="2246"/>
      <c r="BR53" s="2247"/>
      <c r="BS53" s="2245"/>
      <c r="BT53" s="2246"/>
      <c r="BU53" s="2246"/>
      <c r="BV53" s="2246"/>
      <c r="BW53" s="2246"/>
      <c r="BX53" s="2246"/>
      <c r="BY53" s="2247"/>
      <c r="BZ53" s="2245"/>
      <c r="CA53" s="2246"/>
      <c r="CB53" s="2246"/>
      <c r="CC53" s="2246"/>
      <c r="CD53" s="2246"/>
      <c r="CE53" s="2246"/>
      <c r="CF53" s="2247"/>
      <c r="CG53" s="2245"/>
      <c r="CH53" s="2246"/>
      <c r="CI53" s="2246"/>
      <c r="CJ53" s="2246"/>
      <c r="CK53" s="2246"/>
      <c r="CL53" s="2246"/>
      <c r="CM53" s="2247"/>
      <c r="CN53" s="2245"/>
      <c r="CO53" s="2246"/>
      <c r="CP53" s="2246"/>
      <c r="CQ53" s="2246"/>
      <c r="CR53" s="2246"/>
      <c r="CS53" s="2246"/>
      <c r="CT53" s="2247"/>
      <c r="CU53" s="2245"/>
      <c r="CV53" s="2246"/>
      <c r="CW53" s="2246"/>
      <c r="CX53" s="2246"/>
      <c r="CY53" s="2246"/>
      <c r="CZ53" s="2246"/>
      <c r="DA53" s="2247"/>
      <c r="DB53" s="2245"/>
      <c r="DC53" s="2246"/>
      <c r="DD53" s="2246"/>
      <c r="DE53" s="2246"/>
      <c r="DF53" s="2246"/>
      <c r="DG53" s="2246"/>
      <c r="DH53" s="2247"/>
      <c r="DI53" s="2245"/>
      <c r="DJ53" s="2246"/>
      <c r="DK53" s="2246"/>
      <c r="DL53" s="2246"/>
      <c r="DM53" s="2246"/>
      <c r="DN53" s="2246"/>
      <c r="DO53" s="2247"/>
      <c r="DP53" s="2245"/>
      <c r="DQ53" s="2246"/>
      <c r="DR53" s="2246"/>
      <c r="DS53" s="2246"/>
      <c r="DT53" s="2246"/>
      <c r="DU53" s="2246"/>
      <c r="DV53" s="2247"/>
      <c r="DW53" s="2247"/>
      <c r="DX53" s="1307" t="s">
        <v>487</v>
      </c>
      <c r="DY53" s="1642"/>
      <c r="DZ53" s="1624"/>
      <c r="EA53" s="1624" t="str">
        <f>IF(T53="","",T53)</f>
        <v>Группа потребителей</v>
      </c>
      <c r="EB53" s="1624"/>
      <c r="EC53" s="1624"/>
      <c r="ED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501</v>
      </c>
      <c r="U54" s="300"/>
      <c r="V54" s="751"/>
      <c r="W54" s="751"/>
      <c r="X54" s="1257"/>
      <c r="Y54" s="2602"/>
      <c r="Z54" s="2107" t="s">
        <v>68</v>
      </c>
      <c r="AA54" s="2602"/>
      <c r="AB54" s="2107" t="s">
        <v>68</v>
      </c>
      <c r="AC54" s="751">
        <v>115.07</v>
      </c>
      <c r="AD54" s="751"/>
      <c r="AE54" s="1257"/>
      <c r="AF54" s="2602">
        <v>45292.49625</v>
      </c>
      <c r="AG54" s="2107" t="s">
        <v>68</v>
      </c>
      <c r="AH54" s="2287">
        <v>45473</v>
      </c>
      <c r="AI54" s="2107" t="s">
        <v>68</v>
      </c>
      <c r="AJ54" s="751">
        <v>216.55</v>
      </c>
      <c r="AK54" s="751"/>
      <c r="AL54" s="1257"/>
      <c r="AM54" s="2602">
        <v>45474</v>
      </c>
      <c r="AN54" s="2107" t="s">
        <v>68</v>
      </c>
      <c r="AO54" s="2602">
        <v>45657.49681712963</v>
      </c>
      <c r="AP54" s="2107" t="s">
        <v>68</v>
      </c>
      <c r="AQ54" s="751">
        <v>176.61</v>
      </c>
      <c r="AR54" s="751"/>
      <c r="AS54" s="1257"/>
      <c r="AT54" s="2602">
        <v>45658.49700231481</v>
      </c>
      <c r="AU54" s="2107" t="s">
        <v>68</v>
      </c>
      <c r="AV54" s="2602">
        <v>45838.49706018518</v>
      </c>
      <c r="AW54" s="2107" t="s">
        <v>68</v>
      </c>
      <c r="AX54" s="751">
        <v>176.61</v>
      </c>
      <c r="AY54" s="751"/>
      <c r="AZ54" s="1257"/>
      <c r="BA54" s="2602">
        <v>45839.49730324074</v>
      </c>
      <c r="BB54" s="2107" t="s">
        <v>68</v>
      </c>
      <c r="BC54" s="2602">
        <v>46022.49743055556</v>
      </c>
      <c r="BD54" s="2107" t="s">
        <v>68</v>
      </c>
      <c r="BE54" s="751">
        <v>176.61</v>
      </c>
      <c r="BF54" s="751"/>
      <c r="BG54" s="1257"/>
      <c r="BH54" s="2602">
        <v>46023.49760416667</v>
      </c>
      <c r="BI54" s="2107" t="s">
        <v>68</v>
      </c>
      <c r="BJ54" s="2602">
        <v>46295.497662037036</v>
      </c>
      <c r="BK54" s="2107" t="s">
        <v>68</v>
      </c>
      <c r="BL54" s="751">
        <v>368.65</v>
      </c>
      <c r="BM54" s="751"/>
      <c r="BN54" s="1257"/>
      <c r="BO54" s="2602">
        <v>46296.49810185185</v>
      </c>
      <c r="BP54" s="2107" t="s">
        <v>68</v>
      </c>
      <c r="BQ54" s="2602">
        <v>46387.49821759259</v>
      </c>
      <c r="BR54" s="2107" t="s">
        <v>68</v>
      </c>
      <c r="BS54" s="751">
        <v>189.01</v>
      </c>
      <c r="BT54" s="751"/>
      <c r="BU54" s="1257"/>
      <c r="BV54" s="2602">
        <v>46388</v>
      </c>
      <c r="BW54" s="2107" t="s">
        <v>68</v>
      </c>
      <c r="BX54" s="2602">
        <v>46568</v>
      </c>
      <c r="BY54" s="2107" t="s">
        <v>68</v>
      </c>
      <c r="BZ54" s="751">
        <v>190.33</v>
      </c>
      <c r="CA54" s="751"/>
      <c r="CB54" s="1257"/>
      <c r="CC54" s="2602">
        <v>46569</v>
      </c>
      <c r="CD54" s="2107" t="s">
        <v>68</v>
      </c>
      <c r="CE54" s="2602">
        <v>46752.49903935185</v>
      </c>
      <c r="CF54" s="2107" t="s">
        <v>68</v>
      </c>
      <c r="CG54" s="751">
        <v>190.33</v>
      </c>
      <c r="CH54" s="751"/>
      <c r="CI54" s="1257"/>
      <c r="CJ54" s="2602">
        <v>46753.49927083333</v>
      </c>
      <c r="CK54" s="2107" t="s">
        <v>68</v>
      </c>
      <c r="CL54" s="2602">
        <v>46934.499444444446</v>
      </c>
      <c r="CM54" s="2107" t="s">
        <v>68</v>
      </c>
      <c r="CN54" s="751">
        <v>198.41</v>
      </c>
      <c r="CO54" s="751"/>
      <c r="CP54" s="1257"/>
      <c r="CQ54" s="2602">
        <v>46935.49967592592</v>
      </c>
      <c r="CR54" s="2107" t="s">
        <v>68</v>
      </c>
      <c r="CS54" s="2602">
        <v>47118.49986111111</v>
      </c>
      <c r="CT54" s="2107" t="s">
        <v>68</v>
      </c>
      <c r="CU54" s="751">
        <v>198.41</v>
      </c>
      <c r="CV54" s="751"/>
      <c r="CW54" s="1257"/>
      <c r="CX54" s="2602">
        <v>47119.500081018516</v>
      </c>
      <c r="CY54" s="2107" t="s">
        <v>68</v>
      </c>
      <c r="CZ54" s="2602">
        <v>47299</v>
      </c>
      <c r="DA54" s="2107" t="s">
        <v>68</v>
      </c>
      <c r="DB54" s="751">
        <v>199.99</v>
      </c>
      <c r="DC54" s="751"/>
      <c r="DD54" s="1257"/>
      <c r="DE54" s="2602">
        <v>47300</v>
      </c>
      <c r="DF54" s="2107" t="s">
        <v>68</v>
      </c>
      <c r="DG54" s="2602">
        <v>47483.500763888886</v>
      </c>
      <c r="DH54" s="2107" t="s">
        <v>68</v>
      </c>
      <c r="DI54" s="751">
        <v>199.99</v>
      </c>
      <c r="DJ54" s="751"/>
      <c r="DK54" s="1257"/>
      <c r="DL54" s="2602">
        <v>47484.5009375</v>
      </c>
      <c r="DM54" s="2107" t="s">
        <v>68</v>
      </c>
      <c r="DN54" s="2602">
        <v>47664.50111111111</v>
      </c>
      <c r="DO54" s="2107" t="s">
        <v>68</v>
      </c>
      <c r="DP54" s="751">
        <v>208.39</v>
      </c>
      <c r="DQ54" s="751"/>
      <c r="DR54" s="1257"/>
      <c r="DS54" s="2602">
        <v>47665.50135416666</v>
      </c>
      <c r="DT54" s="2107" t="s">
        <v>68</v>
      </c>
      <c r="DU54" s="2602">
        <v>47848.501550925925</v>
      </c>
      <c r="DV54" s="2107" t="s">
        <v>68</v>
      </c>
      <c r="DW54" s="1438"/>
      <c r="DX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Y54" s="1642">
        <f>STRCHECKDATE(V55:DW55)</f>
      </c>
      <c r="DZ54" s="1624"/>
      <c r="EA54" s="1624" t="str">
        <f>IF(T54="","",T54)</f>
        <v>Холодное водоснабжение. Питьевая вода.</v>
      </c>
      <c r="EB54" s="1624"/>
      <c r="EC54" s="1624"/>
      <c r="ED54" s="1635">
        <v>0</v>
      </c>
    </row>
    <row s="1850" customFormat="1" customHeight="1" ht="0">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45292.49625-45473</v>
      </c>
      <c r="AF55" s="2309"/>
      <c r="AG55" s="2107"/>
      <c r="AH55" s="2288"/>
      <c r="AI55" s="2107"/>
      <c r="AJ55" s="325"/>
      <c r="AK55" s="325"/>
      <c r="AL55" s="328" t="str">
        <f>AM54&amp;"-"&amp;AO54</f>
        <v>45474-45657.49681712963</v>
      </c>
      <c r="AM55" s="2309"/>
      <c r="AN55" s="2107"/>
      <c r="AO55" s="2309"/>
      <c r="AP55" s="2107"/>
      <c r="AQ55" s="325"/>
      <c r="AR55" s="325"/>
      <c r="AS55" s="328" t="str">
        <f>AT54&amp;"-"&amp;AV54</f>
        <v>45658.49700231481-45838.49706018518</v>
      </c>
      <c r="AT55" s="2309"/>
      <c r="AU55" s="2107"/>
      <c r="AV55" s="2309"/>
      <c r="AW55" s="2107"/>
      <c r="AX55" s="325"/>
      <c r="AY55" s="325"/>
      <c r="AZ55" s="328" t="str">
        <f>BA54&amp;"-"&amp;BC54</f>
        <v>45839.49730324074-46022.49743055556</v>
      </c>
      <c r="BA55" s="2309"/>
      <c r="BB55" s="2107"/>
      <c r="BC55" s="2309"/>
      <c r="BD55" s="2107"/>
      <c r="BE55" s="325"/>
      <c r="BF55" s="325"/>
      <c r="BG55" s="328" t="str">
        <f>BH54&amp;"-"&amp;BJ54</f>
        <v>46023.49760416667-46295.497662037036</v>
      </c>
      <c r="BH55" s="2309"/>
      <c r="BI55" s="2107"/>
      <c r="BJ55" s="2309"/>
      <c r="BK55" s="2107"/>
      <c r="BL55" s="325"/>
      <c r="BM55" s="325"/>
      <c r="BN55" s="328" t="str">
        <f>BO54&amp;"-"&amp;BQ54</f>
        <v>46296.49810185185-46387.49821759259</v>
      </c>
      <c r="BO55" s="2309"/>
      <c r="BP55" s="2107"/>
      <c r="BQ55" s="2309"/>
      <c r="BR55" s="2107"/>
      <c r="BS55" s="325"/>
      <c r="BT55" s="325"/>
      <c r="BU55" s="328" t="str">
        <f>BV54&amp;"-"&amp;BX54</f>
        <v>46388-46568</v>
      </c>
      <c r="BV55" s="2309"/>
      <c r="BW55" s="2107"/>
      <c r="BX55" s="2309"/>
      <c r="BY55" s="2107"/>
      <c r="BZ55" s="325"/>
      <c r="CA55" s="325"/>
      <c r="CB55" s="328" t="str">
        <f>CC54&amp;"-"&amp;CE54</f>
        <v>46569-46752.49903935185</v>
      </c>
      <c r="CC55" s="2309"/>
      <c r="CD55" s="2107"/>
      <c r="CE55" s="2309"/>
      <c r="CF55" s="2107"/>
      <c r="CG55" s="325"/>
      <c r="CH55" s="325"/>
      <c r="CI55" s="328" t="str">
        <f>CJ54&amp;"-"&amp;CL54</f>
        <v>46753.49927083333-46934.499444444446</v>
      </c>
      <c r="CJ55" s="2309"/>
      <c r="CK55" s="2107"/>
      <c r="CL55" s="2309"/>
      <c r="CM55" s="2107"/>
      <c r="CN55" s="325"/>
      <c r="CO55" s="325"/>
      <c r="CP55" s="328" t="str">
        <f>CQ54&amp;"-"&amp;CS54</f>
        <v>46935.49967592592-47118.49986111111</v>
      </c>
      <c r="CQ55" s="2309"/>
      <c r="CR55" s="2107"/>
      <c r="CS55" s="2309"/>
      <c r="CT55" s="2107"/>
      <c r="CU55" s="325"/>
      <c r="CV55" s="325"/>
      <c r="CW55" s="328" t="str">
        <f>CX54&amp;"-"&amp;CZ54</f>
        <v>47119.500081018516-47299</v>
      </c>
      <c r="CX55" s="2309"/>
      <c r="CY55" s="2107"/>
      <c r="CZ55" s="2309"/>
      <c r="DA55" s="2107"/>
      <c r="DB55" s="325"/>
      <c r="DC55" s="325"/>
      <c r="DD55" s="328" t="str">
        <f>DE54&amp;"-"&amp;DG54</f>
        <v>47300-47483.500763888886</v>
      </c>
      <c r="DE55" s="2309"/>
      <c r="DF55" s="2107"/>
      <c r="DG55" s="2309"/>
      <c r="DH55" s="2107"/>
      <c r="DI55" s="325"/>
      <c r="DJ55" s="325"/>
      <c r="DK55" s="328" t="str">
        <f>DL54&amp;"-"&amp;DN54</f>
        <v>47484.5009375-47664.50111111111</v>
      </c>
      <c r="DL55" s="2309"/>
      <c r="DM55" s="2107"/>
      <c r="DN55" s="2309"/>
      <c r="DO55" s="2107"/>
      <c r="DP55" s="325"/>
      <c r="DQ55" s="325"/>
      <c r="DR55" s="328" t="str">
        <f>DS54&amp;"-"&amp;DU54</f>
        <v>47665.50135416666-47848.501550925925</v>
      </c>
      <c r="DS55" s="2309"/>
      <c r="DT55" s="2107"/>
      <c r="DU55" s="2309"/>
      <c r="DV55" s="2107"/>
      <c r="DW55" s="1439"/>
      <c r="DX55" s="2349"/>
      <c r="DY55" s="1642"/>
      <c r="DZ55" s="1624"/>
      <c r="EA55" s="1624" t="str">
        <f>IF(T55="","",T55)</f>
        <v/>
      </c>
      <c r="EB55" s="1624"/>
      <c r="EC55" s="1624"/>
      <c r="ED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3144"/>
      <c r="T56" s="3145" t="s">
        <v>488</v>
      </c>
      <c r="U56" s="3146"/>
      <c r="V56" s="3147"/>
      <c r="W56" s="3148"/>
      <c r="X56" s="3149"/>
      <c r="Y56" s="3150"/>
      <c r="Z56" s="3151"/>
      <c r="AA56" s="3152"/>
      <c r="AB56" s="3153"/>
      <c r="AC56" s="3154"/>
      <c r="AD56" s="3155"/>
      <c r="AE56" s="3156"/>
      <c r="AF56" s="3157"/>
      <c r="AG56" s="3158"/>
      <c r="AH56" s="3159"/>
      <c r="AI56" s="3160"/>
      <c r="AJ56" s="3161"/>
      <c r="AK56" s="3162"/>
      <c r="AL56" s="3163"/>
      <c r="AM56" s="3164"/>
      <c r="AN56" s="3165"/>
      <c r="AO56" s="3166"/>
      <c r="AP56" s="3167"/>
      <c r="AQ56" s="3168"/>
      <c r="AR56" s="3169"/>
      <c r="AS56" s="3170"/>
      <c r="AT56" s="3171"/>
      <c r="AU56" s="3172"/>
      <c r="AV56" s="3173"/>
      <c r="AW56" s="3174"/>
      <c r="AX56" s="3175"/>
      <c r="AY56" s="3176"/>
      <c r="AZ56" s="3177"/>
      <c r="BA56" s="3178"/>
      <c r="BB56" s="3179"/>
      <c r="BC56" s="3180"/>
      <c r="BD56" s="3181"/>
      <c r="BE56" s="3182"/>
      <c r="BF56" s="3183"/>
      <c r="BG56" s="3184"/>
      <c r="BH56" s="3185"/>
      <c r="BI56" s="3186"/>
      <c r="BJ56" s="3187"/>
      <c r="BK56" s="3188"/>
      <c r="BL56" s="3189"/>
      <c r="BM56" s="3190"/>
      <c r="BN56" s="3191"/>
      <c r="BO56" s="3192"/>
      <c r="BP56" s="3193"/>
      <c r="BQ56" s="3194"/>
      <c r="BR56" s="3195"/>
      <c r="BS56" s="3196"/>
      <c r="BT56" s="3197"/>
      <c r="BU56" s="3198"/>
      <c r="BV56" s="3199"/>
      <c r="BW56" s="3200"/>
      <c r="BX56" s="3201"/>
      <c r="BY56" s="3202"/>
      <c r="BZ56" s="3203"/>
      <c r="CA56" s="3204"/>
      <c r="CB56" s="3205"/>
      <c r="CC56" s="3206"/>
      <c r="CD56" s="3207"/>
      <c r="CE56" s="3208"/>
      <c r="CF56" s="3209"/>
      <c r="CG56" s="3210"/>
      <c r="CH56" s="3211"/>
      <c r="CI56" s="3212"/>
      <c r="CJ56" s="3213"/>
      <c r="CK56" s="3214"/>
      <c r="CL56" s="3215"/>
      <c r="CM56" s="3216"/>
      <c r="CN56" s="3217"/>
      <c r="CO56" s="3218"/>
      <c r="CP56" s="3219"/>
      <c r="CQ56" s="3220"/>
      <c r="CR56" s="3221"/>
      <c r="CS56" s="3222"/>
      <c r="CT56" s="3223"/>
      <c r="CU56" s="3224"/>
      <c r="CV56" s="3225"/>
      <c r="CW56" s="3226"/>
      <c r="CX56" s="3227"/>
      <c r="CY56" s="3228"/>
      <c r="CZ56" s="3229"/>
      <c r="DA56" s="3230"/>
      <c r="DB56" s="3231"/>
      <c r="DC56" s="3232"/>
      <c r="DD56" s="3233"/>
      <c r="DE56" s="3234"/>
      <c r="DF56" s="3235"/>
      <c r="DG56" s="3236"/>
      <c r="DH56" s="3237"/>
      <c r="DI56" s="3238"/>
      <c r="DJ56" s="3239"/>
      <c r="DK56" s="3240"/>
      <c r="DL56" s="3241"/>
      <c r="DM56" s="3242"/>
      <c r="DN56" s="3243"/>
      <c r="DO56" s="3244"/>
      <c r="DP56" s="3245"/>
      <c r="DQ56" s="3246"/>
      <c r="DR56" s="3247"/>
      <c r="DS56" s="3248"/>
      <c r="DT56" s="3249"/>
      <c r="DU56" s="3250"/>
      <c r="DV56" s="3251"/>
      <c r="DW56" s="3252"/>
      <c r="DX56" s="1258" t="s">
        <v>489</v>
      </c>
      <c r="DY56" s="1642"/>
      <c r="DZ56" s="1624"/>
      <c r="EA56" s="1624" t="str">
        <f>IF(T56="","",T56)</f>
        <v>Добавить значение признака дифференциации</v>
      </c>
      <c r="EB56" s="1624"/>
      <c r="EC56" s="1624"/>
      <c r="ED56" s="1635">
        <v>0</v>
      </c>
    </row>
    <row customHeight="1" ht="22.049999999999997">
      <c r="A57" s="1363" t="s">
        <v>228</v>
      </c>
      <c r="B57" s="1363" t="s">
        <v>229</v>
      </c>
      <c r="C57" s="1363" t="s">
        <v>230</v>
      </c>
      <c r="D57" s="1363" t="s">
        <v>498</v>
      </c>
      <c r="E57" s="2259"/>
      <c r="F57" s="2259"/>
      <c r="G57" s="2259"/>
      <c r="H57" s="2259"/>
      <c r="I57" s="2256"/>
      <c r="J57" s="1363"/>
      <c r="K57" s="1363"/>
      <c r="L57" s="1364"/>
      <c r="P57" s="2257"/>
      <c r="Q57" s="1354"/>
      <c r="R57" s="356"/>
      <c r="S57" s="1278"/>
      <c r="T57" s="365" t="s">
        <v>417</v>
      </c>
      <c r="U57" s="367"/>
      <c r="V57" s="367"/>
      <c r="W57" s="367"/>
      <c r="X57" s="367"/>
      <c r="Y57" s="367"/>
      <c r="Z57" s="367"/>
      <c r="AA57" s="367"/>
      <c r="AB57" s="366"/>
      <c r="AC57" s="367"/>
      <c r="AD57" s="367"/>
      <c r="AE57" s="367"/>
      <c r="AF57" s="367"/>
      <c r="AG57" s="367"/>
      <c r="AH57" s="367"/>
      <c r="AI57" s="366"/>
      <c r="AJ57" s="3253"/>
      <c r="AK57" s="3254"/>
      <c r="AL57" s="3255"/>
      <c r="AM57" s="3256"/>
      <c r="AN57" s="3257"/>
      <c r="AO57" s="3258"/>
      <c r="AP57" s="3259"/>
      <c r="AQ57" s="3260"/>
      <c r="AR57" s="3261"/>
      <c r="AS57" s="3262"/>
      <c r="AT57" s="3263"/>
      <c r="AU57" s="3264"/>
      <c r="AV57" s="3265"/>
      <c r="AW57" s="3266"/>
      <c r="AX57" s="3267"/>
      <c r="AY57" s="3268"/>
      <c r="AZ57" s="3269"/>
      <c r="BA57" s="3270"/>
      <c r="BB57" s="3271"/>
      <c r="BC57" s="3272"/>
      <c r="BD57" s="3273"/>
      <c r="BE57" s="3274"/>
      <c r="BF57" s="3275"/>
      <c r="BG57" s="3276"/>
      <c r="BH57" s="3277"/>
      <c r="BI57" s="3278"/>
      <c r="BJ57" s="3279"/>
      <c r="BK57" s="3280"/>
      <c r="BL57" s="3281"/>
      <c r="BM57" s="3282"/>
      <c r="BN57" s="3283"/>
      <c r="BO57" s="3284"/>
      <c r="BP57" s="3285"/>
      <c r="BQ57" s="3286"/>
      <c r="BR57" s="3287"/>
      <c r="BS57" s="3288"/>
      <c r="BT57" s="3289"/>
      <c r="BU57" s="3290"/>
      <c r="BV57" s="3291"/>
      <c r="BW57" s="3292"/>
      <c r="BX57" s="3293"/>
      <c r="BY57" s="3294"/>
      <c r="BZ57" s="3295"/>
      <c r="CA57" s="3296"/>
      <c r="CB57" s="3297"/>
      <c r="CC57" s="3298"/>
      <c r="CD57" s="3299"/>
      <c r="CE57" s="3300"/>
      <c r="CF57" s="3301"/>
      <c r="CG57" s="3302"/>
      <c r="CH57" s="3303"/>
      <c r="CI57" s="3304"/>
      <c r="CJ57" s="3305"/>
      <c r="CK57" s="3306"/>
      <c r="CL57" s="3307"/>
      <c r="CM57" s="3308"/>
      <c r="CN57" s="3309"/>
      <c r="CO57" s="3310"/>
      <c r="CP57" s="3311"/>
      <c r="CQ57" s="3312"/>
      <c r="CR57" s="3313"/>
      <c r="CS57" s="3314"/>
      <c r="CT57" s="3315"/>
      <c r="CU57" s="3316"/>
      <c r="CV57" s="3317"/>
      <c r="CW57" s="3318"/>
      <c r="CX57" s="3319"/>
      <c r="CY57" s="3320"/>
      <c r="CZ57" s="3321"/>
      <c r="DA57" s="3322"/>
      <c r="DB57" s="3323"/>
      <c r="DC57" s="3324"/>
      <c r="DD57" s="3325"/>
      <c r="DE57" s="3326"/>
      <c r="DF57" s="3327"/>
      <c r="DG57" s="3328"/>
      <c r="DH57" s="3329"/>
      <c r="DI57" s="3330"/>
      <c r="DJ57" s="3331"/>
      <c r="DK57" s="3332"/>
      <c r="DL57" s="3333"/>
      <c r="DM57" s="3334"/>
      <c r="DN57" s="3335"/>
      <c r="DO57" s="3336"/>
      <c r="DP57" s="3337"/>
      <c r="DQ57" s="3338"/>
      <c r="DR57" s="3339"/>
      <c r="DS57" s="3340"/>
      <c r="DT57" s="3341"/>
      <c r="DU57" s="3342"/>
      <c r="DV57" s="3343"/>
      <c r="DW57" s="367"/>
      <c r="DX57" s="1440"/>
      <c r="DZ57" s="500"/>
      <c r="EA57" s="500" t="str">
        <f>IF(T57="","",T57)</f>
        <v>Добавить группу потребителей</v>
      </c>
      <c r="EB57" s="500"/>
      <c r="EC57" s="500"/>
      <c r="ED57" s="1155">
        <v>21</v>
      </c>
    </row>
    <row customHeight="1" ht="22.049999999999997">
      <c r="A58" s="1363" t="s">
        <v>228</v>
      </c>
      <c r="B58" s="1363" t="s">
        <v>229</v>
      </c>
      <c r="C58" s="1363" t="s">
        <v>230</v>
      </c>
      <c r="D58" s="1363" t="s">
        <v>498</v>
      </c>
      <c r="E58" s="2259"/>
      <c r="F58" s="2259"/>
      <c r="G58" s="2259"/>
      <c r="H58" s="2258"/>
      <c r="I58" s="1363"/>
      <c r="J58" s="1363"/>
      <c r="K58" s="1363"/>
      <c r="L58" s="1364"/>
      <c r="M58" s="1365"/>
      <c r="N58" s="1365"/>
      <c r="O58" s="537"/>
      <c r="P58" s="360"/>
      <c r="Q58" s="375"/>
      <c r="R58" s="355"/>
      <c r="S58" s="1278"/>
      <c r="T58" s="372" t="s">
        <v>490</v>
      </c>
      <c r="U58" s="367"/>
      <c r="V58" s="367"/>
      <c r="W58" s="367"/>
      <c r="X58" s="367"/>
      <c r="Y58" s="367"/>
      <c r="Z58" s="367"/>
      <c r="AA58" s="367"/>
      <c r="AB58" s="366"/>
      <c r="AC58" s="367"/>
      <c r="AD58" s="367"/>
      <c r="AE58" s="367"/>
      <c r="AF58" s="367"/>
      <c r="AG58" s="367"/>
      <c r="AH58" s="367"/>
      <c r="AI58" s="366"/>
      <c r="AJ58" s="3344"/>
      <c r="AK58" s="3345"/>
      <c r="AL58" s="3346"/>
      <c r="AM58" s="3347"/>
      <c r="AN58" s="3348"/>
      <c r="AO58" s="3349"/>
      <c r="AP58" s="3350"/>
      <c r="AQ58" s="3351"/>
      <c r="AR58" s="3352"/>
      <c r="AS58" s="3353"/>
      <c r="AT58" s="3354"/>
      <c r="AU58" s="3355"/>
      <c r="AV58" s="3356"/>
      <c r="AW58" s="3357"/>
      <c r="AX58" s="3358"/>
      <c r="AY58" s="3359"/>
      <c r="AZ58" s="3360"/>
      <c r="BA58" s="3361"/>
      <c r="BB58" s="3362"/>
      <c r="BC58" s="3363"/>
      <c r="BD58" s="3364"/>
      <c r="BE58" s="3365"/>
      <c r="BF58" s="3366"/>
      <c r="BG58" s="3367"/>
      <c r="BH58" s="3368"/>
      <c r="BI58" s="3369"/>
      <c r="BJ58" s="3370"/>
      <c r="BK58" s="3371"/>
      <c r="BL58" s="3372"/>
      <c r="BM58" s="3373"/>
      <c r="BN58" s="3374"/>
      <c r="BO58" s="3375"/>
      <c r="BP58" s="3376"/>
      <c r="BQ58" s="3377"/>
      <c r="BR58" s="3378"/>
      <c r="BS58" s="3379"/>
      <c r="BT58" s="3380"/>
      <c r="BU58" s="3381"/>
      <c r="BV58" s="3382"/>
      <c r="BW58" s="3383"/>
      <c r="BX58" s="3384"/>
      <c r="BY58" s="3385"/>
      <c r="BZ58" s="3386"/>
      <c r="CA58" s="3387"/>
      <c r="CB58" s="3388"/>
      <c r="CC58" s="3389"/>
      <c r="CD58" s="3390"/>
      <c r="CE58" s="3391"/>
      <c r="CF58" s="3392"/>
      <c r="CG58" s="3393"/>
      <c r="CH58" s="3394"/>
      <c r="CI58" s="3395"/>
      <c r="CJ58" s="3396"/>
      <c r="CK58" s="3397"/>
      <c r="CL58" s="3398"/>
      <c r="CM58" s="3399"/>
      <c r="CN58" s="3400"/>
      <c r="CO58" s="3401"/>
      <c r="CP58" s="3402"/>
      <c r="CQ58" s="3403"/>
      <c r="CR58" s="3404"/>
      <c r="CS58" s="3405"/>
      <c r="CT58" s="3406"/>
      <c r="CU58" s="3407"/>
      <c r="CV58" s="3408"/>
      <c r="CW58" s="3409"/>
      <c r="CX58" s="3410"/>
      <c r="CY58" s="3411"/>
      <c r="CZ58" s="3412"/>
      <c r="DA58" s="3413"/>
      <c r="DB58" s="3414"/>
      <c r="DC58" s="3415"/>
      <c r="DD58" s="3416"/>
      <c r="DE58" s="3417"/>
      <c r="DF58" s="3418"/>
      <c r="DG58" s="3419"/>
      <c r="DH58" s="3420"/>
      <c r="DI58" s="3421"/>
      <c r="DJ58" s="3422"/>
      <c r="DK58" s="3423"/>
      <c r="DL58" s="3424"/>
      <c r="DM58" s="3425"/>
      <c r="DN58" s="3426"/>
      <c r="DO58" s="3427"/>
      <c r="DP58" s="3428"/>
      <c r="DQ58" s="3429"/>
      <c r="DR58" s="3430"/>
      <c r="DS58" s="3431"/>
      <c r="DT58" s="3432"/>
      <c r="DU58" s="3433"/>
      <c r="DV58" s="3434"/>
      <c r="DW58" s="367"/>
      <c r="DX58" s="303"/>
      <c r="DZ58" s="500"/>
      <c r="EA58" s="500" t="str">
        <f>IF(T58="","",T58)</f>
        <v>Добавить наименование признака дифференциации</v>
      </c>
      <c r="EB58" s="500"/>
      <c r="EC58" s="500"/>
      <c r="ED58" s="1155">
        <v>21</v>
      </c>
    </row>
    <row s="1642" customFormat="1" customHeight="1" ht="0">
      <c r="A59" s="1343" t="s">
        <v>228</v>
      </c>
      <c r="B59" s="1343" t="s">
        <v>229</v>
      </c>
      <c r="C59" s="1314"/>
      <c r="D59" s="1314"/>
      <c r="E59" s="2259"/>
      <c r="F59" s="2258"/>
      <c r="G59" s="1314"/>
      <c r="H59" s="1314"/>
      <c r="I59" s="1314"/>
      <c r="J59" s="1314"/>
      <c r="K59" s="1314"/>
      <c r="L59" s="1426"/>
      <c r="M59" s="1321"/>
      <c r="N59" s="1321"/>
      <c r="P59" s="1316"/>
      <c r="Q59" s="1317"/>
      <c r="R59" s="1316"/>
      <c r="S59" s="1322"/>
      <c r="T59" s="1325" t="s">
        <v>231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L59" s="1324"/>
      <c r="BM59" s="1324"/>
      <c r="BN59" s="1324"/>
      <c r="BO59" s="1324"/>
      <c r="BP59" s="1324"/>
      <c r="BQ59" s="1324"/>
      <c r="BR59" s="1324"/>
      <c r="BS59" s="1324"/>
      <c r="BT59" s="1324"/>
      <c r="BU59" s="1324"/>
      <c r="BV59" s="1324"/>
      <c r="BW59" s="1324"/>
      <c r="BX59" s="1324"/>
      <c r="BY59" s="1324"/>
      <c r="BZ59" s="1324"/>
      <c r="CA59" s="1324"/>
      <c r="CB59" s="1324"/>
      <c r="CC59" s="1324"/>
      <c r="CD59" s="1324"/>
      <c r="CE59" s="1324"/>
      <c r="CF59" s="1324"/>
      <c r="CG59" s="1324"/>
      <c r="CH59" s="1324"/>
      <c r="CI59" s="1324"/>
      <c r="CJ59" s="1324"/>
      <c r="CK59" s="1324"/>
      <c r="CL59" s="1324"/>
      <c r="CM59" s="1324"/>
      <c r="CN59" s="1324"/>
      <c r="CO59" s="1324"/>
      <c r="CP59" s="1324"/>
      <c r="CQ59" s="1324"/>
      <c r="CR59" s="1324"/>
      <c r="CS59" s="1324"/>
      <c r="CT59" s="1324"/>
      <c r="CU59" s="1324"/>
      <c r="CV59" s="1324"/>
      <c r="CW59" s="1324"/>
      <c r="CX59" s="1324"/>
      <c r="CY59" s="1324"/>
      <c r="CZ59" s="1324"/>
      <c r="DA59" s="1324"/>
      <c r="DB59" s="1324"/>
      <c r="DC59" s="1324"/>
      <c r="DD59" s="1324"/>
      <c r="DE59" s="1324"/>
      <c r="DF59" s="1324"/>
      <c r="DG59" s="1324"/>
      <c r="DH59" s="1324"/>
      <c r="DI59" s="1324"/>
      <c r="DJ59" s="1324"/>
      <c r="DK59" s="1324"/>
      <c r="DL59" s="1324"/>
      <c r="DM59" s="1324"/>
      <c r="DN59" s="1324"/>
      <c r="DO59" s="1324"/>
      <c r="DP59" s="1324"/>
      <c r="DQ59" s="1324"/>
      <c r="DR59" s="1324"/>
      <c r="DS59" s="1324"/>
      <c r="DT59" s="1324"/>
      <c r="DU59" s="1324"/>
      <c r="DV59" s="1324"/>
      <c r="DW59" s="1324"/>
      <c r="DX59" s="1324"/>
      <c r="DZ59" s="789"/>
      <c r="EA59" s="789" t="str">
        <f>IF(T59="","",T59)</f>
        <v>Добавить централизованную систему для дифференциации</v>
      </c>
      <c r="EB59" s="789"/>
      <c r="EC59" s="789"/>
      <c r="ED59" s="518">
        <v>0</v>
      </c>
    </row>
    <row s="1642" customFormat="1" customHeight="1" ht="0">
      <c r="A60" s="1343" t="s">
        <v>228</v>
      </c>
      <c r="B60" s="1343"/>
      <c r="C60" s="1343"/>
      <c r="D60" s="1343"/>
      <c r="E60" s="2258"/>
      <c r="F60" s="1343"/>
      <c r="G60" s="1343"/>
      <c r="H60" s="1343"/>
      <c r="I60" s="1343"/>
      <c r="J60" s="1343"/>
      <c r="K60" s="1343"/>
      <c r="L60" s="1346"/>
      <c r="M60" s="1321"/>
      <c r="N60" s="1321"/>
      <c r="O60" s="518"/>
      <c r="P60" s="380"/>
      <c r="Q60" s="1344"/>
      <c r="R60" s="380"/>
      <c r="S60" s="1322"/>
      <c r="T60" s="1325" t="s">
        <v>232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L60" s="1324"/>
      <c r="BM60" s="1324"/>
      <c r="BN60" s="1324"/>
      <c r="BO60" s="1324"/>
      <c r="BP60" s="1324"/>
      <c r="BQ60" s="1324"/>
      <c r="BR60" s="1324"/>
      <c r="BS60" s="1324"/>
      <c r="BT60" s="1324"/>
      <c r="BU60" s="1324"/>
      <c r="BV60" s="1324"/>
      <c r="BW60" s="1324"/>
      <c r="BX60" s="1324"/>
      <c r="BY60" s="1324"/>
      <c r="BZ60" s="1324"/>
      <c r="CA60" s="1324"/>
      <c r="CB60" s="1324"/>
      <c r="CC60" s="1324"/>
      <c r="CD60" s="1324"/>
      <c r="CE60" s="1324"/>
      <c r="CF60" s="1324"/>
      <c r="CG60" s="1324"/>
      <c r="CH60" s="1324"/>
      <c r="CI60" s="1324"/>
      <c r="CJ60" s="1324"/>
      <c r="CK60" s="1324"/>
      <c r="CL60" s="1324"/>
      <c r="CM60" s="1324"/>
      <c r="CN60" s="1324"/>
      <c r="CO60" s="1324"/>
      <c r="CP60" s="1324"/>
      <c r="CQ60" s="1324"/>
      <c r="CR60" s="1324"/>
      <c r="CS60" s="1324"/>
      <c r="CT60" s="1324"/>
      <c r="CU60" s="1324"/>
      <c r="CV60" s="1324"/>
      <c r="CW60" s="1324"/>
      <c r="CX60" s="1324"/>
      <c r="CY60" s="1324"/>
      <c r="CZ60" s="1324"/>
      <c r="DA60" s="1324"/>
      <c r="DB60" s="1324"/>
      <c r="DC60" s="1324"/>
      <c r="DD60" s="1324"/>
      <c r="DE60" s="1324"/>
      <c r="DF60" s="1324"/>
      <c r="DG60" s="1324"/>
      <c r="DH60" s="1324"/>
      <c r="DI60" s="1324"/>
      <c r="DJ60" s="1324"/>
      <c r="DK60" s="1324"/>
      <c r="DL60" s="1324"/>
      <c r="DM60" s="1324"/>
      <c r="DN60" s="1324"/>
      <c r="DO60" s="1324"/>
      <c r="DP60" s="1324"/>
      <c r="DQ60" s="1324"/>
      <c r="DR60" s="1324"/>
      <c r="DS60" s="1324"/>
      <c r="DT60" s="1324"/>
      <c r="DU60" s="1324"/>
      <c r="DV60" s="1324"/>
      <c r="DW60" s="1324"/>
      <c r="DX60" s="1324"/>
      <c r="DZ60" s="500"/>
      <c r="EA60" s="500" t="str">
        <f>IF(T60="","",T60)</f>
        <v>Добавить территорию для дифференциации</v>
      </c>
      <c r="EB60" s="500"/>
      <c r="EC60" s="500"/>
      <c r="ED60" s="511">
        <v>0</v>
      </c>
    </row>
    <row s="1642" customFormat="1" customHeight="1" ht="0">
      <c r="A61" s="1314"/>
      <c r="B61" s="1314"/>
      <c r="C61" s="1314"/>
      <c r="D61" s="1314"/>
      <c r="E61" s="1343"/>
      <c r="F61" s="1314"/>
      <c r="G61" s="1314"/>
      <c r="H61" s="1314"/>
      <c r="I61" s="1314"/>
      <c r="J61" s="1314"/>
      <c r="K61" s="1314"/>
      <c r="L61" s="1426"/>
      <c r="M61" s="1321"/>
      <c r="N61" s="1321"/>
      <c r="P61" s="1316"/>
      <c r="Q61" s="1317"/>
      <c r="R61" s="1316"/>
      <c r="S61" s="1322"/>
      <c r="T61" s="1325" t="s">
        <v>233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L61" s="1324"/>
      <c r="BM61" s="1324"/>
      <c r="BN61" s="1324"/>
      <c r="BO61" s="1324"/>
      <c r="BP61" s="1324"/>
      <c r="BQ61" s="1324"/>
      <c r="BR61" s="1324"/>
      <c r="BS61" s="1324"/>
      <c r="BT61" s="1324"/>
      <c r="BU61" s="1324"/>
      <c r="BV61" s="1324"/>
      <c r="BW61" s="1324"/>
      <c r="BX61" s="1324"/>
      <c r="BY61" s="1324"/>
      <c r="BZ61" s="1324"/>
      <c r="CA61" s="1324"/>
      <c r="CB61" s="1324"/>
      <c r="CC61" s="1324"/>
      <c r="CD61" s="1324"/>
      <c r="CE61" s="1324"/>
      <c r="CF61" s="1324"/>
      <c r="CG61" s="1324"/>
      <c r="CH61" s="1324"/>
      <c r="CI61" s="1324"/>
      <c r="CJ61" s="1324"/>
      <c r="CK61" s="1324"/>
      <c r="CL61" s="1324"/>
      <c r="CM61" s="1324"/>
      <c r="CN61" s="1324"/>
      <c r="CO61" s="1324"/>
      <c r="CP61" s="1324"/>
      <c r="CQ61" s="1324"/>
      <c r="CR61" s="1324"/>
      <c r="CS61" s="1324"/>
      <c r="CT61" s="1324"/>
      <c r="CU61" s="1324"/>
      <c r="CV61" s="1324"/>
      <c r="CW61" s="1324"/>
      <c r="CX61" s="1324"/>
      <c r="CY61" s="1324"/>
      <c r="CZ61" s="1324"/>
      <c r="DA61" s="1324"/>
      <c r="DB61" s="1324"/>
      <c r="DC61" s="1324"/>
      <c r="DD61" s="1324"/>
      <c r="DE61" s="1324"/>
      <c r="DF61" s="1324"/>
      <c r="DG61" s="1324"/>
      <c r="DH61" s="1324"/>
      <c r="DI61" s="1324"/>
      <c r="DJ61" s="1324"/>
      <c r="DK61" s="1324"/>
      <c r="DL61" s="1324"/>
      <c r="DM61" s="1324"/>
      <c r="DN61" s="1324"/>
      <c r="DO61" s="1324"/>
      <c r="DP61" s="1324"/>
      <c r="DQ61" s="1324"/>
      <c r="DR61" s="1324"/>
      <c r="DS61" s="1324"/>
      <c r="DT61" s="1324"/>
      <c r="DU61" s="1324"/>
      <c r="DV61" s="1324"/>
      <c r="DW61" s="1324"/>
      <c r="DX61" s="1324"/>
      <c r="DZ61" s="789"/>
      <c r="EA61" s="789" t="str">
        <f>IF(T61="","",T61)</f>
        <v>Добавить наименование тарифа</v>
      </c>
      <c r="EB61" s="789"/>
      <c r="EC61" s="789"/>
      <c r="ED61" s="518">
        <v>0</v>
      </c>
    </row>
    <row customHeight="1" ht="11.549999999999999">
      <c r="M62" s="1160"/>
      <c r="N62" s="1160"/>
      <c r="O62" s="537"/>
      <c r="P62" s="1155"/>
      <c r="Q62" s="1155"/>
      <c r="R62" s="1155"/>
      <c r="S62" s="1155"/>
      <c r="AJ62" s="1635"/>
      <c r="AK62" s="163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BZ62" s="1635"/>
      <c r="CA62" s="1635"/>
      <c r="CB62" s="1635"/>
      <c r="CC62" s="1635"/>
      <c r="CD62" s="1635"/>
      <c r="CE62" s="1635"/>
      <c r="CF62" s="1635"/>
      <c r="CG62" s="1635"/>
      <c r="CH62" s="1635"/>
      <c r="CI62" s="1635"/>
      <c r="CJ62" s="1635"/>
      <c r="CK62" s="1635"/>
      <c r="CL62" s="1635"/>
      <c r="CM62" s="1635"/>
      <c r="CN62" s="1635"/>
      <c r="CO62" s="1635"/>
      <c r="CP62" s="1635"/>
      <c r="CQ62" s="1635"/>
      <c r="CR62" s="1635"/>
      <c r="CS62" s="1635"/>
      <c r="CT62" s="1635"/>
      <c r="CU62" s="1635"/>
      <c r="CV62" s="1635"/>
      <c r="CW62" s="1635"/>
      <c r="CX62" s="1635"/>
      <c r="CY62" s="1635"/>
      <c r="CZ62" s="1635"/>
      <c r="DA62" s="1635"/>
      <c r="DB62" s="1635"/>
      <c r="DC62" s="1635"/>
      <c r="DD62" s="1635"/>
      <c r="DE62" s="1635"/>
      <c r="DF62" s="1635"/>
      <c r="DG62" s="1635"/>
      <c r="DH62" s="1635"/>
      <c r="DI62" s="1635"/>
      <c r="DJ62" s="1635"/>
      <c r="DK62" s="1635"/>
      <c r="DL62" s="1635"/>
      <c r="DM62" s="1635"/>
      <c r="DN62" s="1635"/>
      <c r="DO62" s="1635"/>
      <c r="DP62" s="1635"/>
      <c r="DQ62" s="1635"/>
      <c r="DR62" s="1635"/>
      <c r="DS62" s="1635"/>
      <c r="DT62" s="1635"/>
      <c r="DU62" s="1635"/>
      <c r="DV62" s="1635"/>
      <c r="DY62" s="1155"/>
      <c r="DZ62" s="1155"/>
      <c r="EA62" s="1155"/>
      <c r="EB62" s="1155"/>
      <c r="EC62" s="1155"/>
      <c r="ED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385"/>
      <c r="AK63" s="23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385"/>
      <c r="CV63" s="2385"/>
      <c r="CW63" s="2385"/>
      <c r="CX63" s="2385"/>
      <c r="CY63" s="2385"/>
      <c r="CZ63" s="2385"/>
      <c r="DA63" s="2385"/>
      <c r="DB63" s="2385"/>
      <c r="DC63" s="2385"/>
      <c r="DD63" s="2385"/>
      <c r="DE63" s="2385"/>
      <c r="DF63" s="2385"/>
      <c r="DG63" s="2385"/>
      <c r="DH63" s="2385"/>
      <c r="DI63" s="2385"/>
      <c r="DJ63" s="2385"/>
      <c r="DK63" s="2385"/>
      <c r="DL63" s="2385"/>
      <c r="DM63" s="2385"/>
      <c r="DN63" s="2385"/>
      <c r="DO63" s="2385"/>
      <c r="DP63" s="2385"/>
      <c r="DQ63" s="2385"/>
      <c r="DR63" s="2385"/>
      <c r="DS63" s="2385"/>
      <c r="DT63" s="2385"/>
      <c r="DU63" s="2385"/>
      <c r="DV63" s="2385"/>
      <c r="DW63" s="2285"/>
      <c r="DX63" s="2285"/>
      <c r="ED63" s="1155">
        <v>14</v>
      </c>
    </row>
    <row customHeight="1" ht="14.699999999999998">
      <c r="O64" s="537"/>
      <c r="AJ64" s="1635"/>
      <c r="AK64" s="1635"/>
      <c r="AL64" s="1635"/>
      <c r="AM64" s="1635"/>
      <c r="AN64" s="1635"/>
      <c r="AO64" s="1635"/>
      <c r="AP64" s="1635"/>
      <c r="AQ64" s="1635"/>
      <c r="AR64" s="1635"/>
      <c r="AS64" s="1635"/>
      <c r="AT64" s="1635"/>
      <c r="AU64" s="1635"/>
      <c r="AV64" s="1635"/>
      <c r="AW64" s="1635"/>
      <c r="AX64" s="1635"/>
      <c r="AY64" s="1635"/>
      <c r="AZ64" s="1635"/>
      <c r="BA64" s="1635"/>
      <c r="BB64" s="1635"/>
      <c r="BC64" s="1635"/>
      <c r="BD64" s="1635"/>
      <c r="BE64" s="1635"/>
      <c r="BF64" s="1635"/>
      <c r="BG64" s="1635"/>
      <c r="BH64" s="1635"/>
      <c r="BI64" s="1635"/>
      <c r="BJ64" s="1635"/>
      <c r="BK64" s="1635"/>
      <c r="BL64" s="1635"/>
      <c r="BM64" s="1635"/>
      <c r="BN64" s="1635"/>
      <c r="BO64" s="1635"/>
      <c r="BP64" s="1635"/>
      <c r="BQ64" s="1635"/>
      <c r="BR64" s="1635"/>
      <c r="BS64" s="1635"/>
      <c r="BT64" s="1635"/>
      <c r="BU64" s="1635"/>
      <c r="BV64" s="1635"/>
      <c r="BW64" s="1635"/>
      <c r="BX64" s="1635"/>
      <c r="BY64" s="1635"/>
      <c r="BZ64" s="1635"/>
      <c r="CA64" s="1635"/>
      <c r="CB64" s="1635"/>
      <c r="CC64" s="1635"/>
      <c r="CD64" s="1635"/>
      <c r="CE64" s="1635"/>
      <c r="CF64" s="1635"/>
      <c r="CG64" s="1635"/>
      <c r="CH64" s="1635"/>
      <c r="CI64" s="1635"/>
      <c r="CJ64" s="1635"/>
      <c r="CK64" s="1635"/>
      <c r="CL64" s="1635"/>
      <c r="CM64" s="1635"/>
      <c r="CN64" s="1635"/>
      <c r="CO64" s="1635"/>
      <c r="CP64" s="1635"/>
      <c r="CQ64" s="1635"/>
      <c r="CR64" s="1635"/>
      <c r="CS64" s="1635"/>
      <c r="CT64" s="1635"/>
      <c r="CU64" s="1635"/>
      <c r="CV64" s="1635"/>
      <c r="CW64" s="1635"/>
      <c r="CX64" s="1635"/>
      <c r="CY64" s="1635"/>
      <c r="CZ64" s="1635"/>
      <c r="DA64" s="1635"/>
      <c r="DB64" s="1635"/>
      <c r="DC64" s="1635"/>
      <c r="DD64" s="1635"/>
      <c r="DE64" s="1635"/>
      <c r="DF64" s="1635"/>
      <c r="DG64" s="1635"/>
      <c r="DH64" s="1635"/>
      <c r="DI64" s="1635"/>
      <c r="DJ64" s="1635"/>
      <c r="DK64" s="1635"/>
      <c r="DL64" s="1635"/>
      <c r="DM64" s="1635"/>
      <c r="DN64" s="1635"/>
      <c r="DO64" s="1635"/>
      <c r="DP64" s="1635"/>
      <c r="DQ64" s="1635"/>
      <c r="DR64" s="1635"/>
      <c r="DS64" s="1635"/>
      <c r="DT64" s="1635"/>
      <c r="DU64" s="1635"/>
      <c r="DV64" s="1635"/>
      <c r="ED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385"/>
      <c r="AK65" s="23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385"/>
      <c r="BS65" s="2385"/>
      <c r="BT65" s="2385"/>
      <c r="BU65" s="2385"/>
      <c r="BV65" s="2385"/>
      <c r="BW65" s="2385"/>
      <c r="BX65" s="2385"/>
      <c r="BY65" s="2385"/>
      <c r="BZ65" s="2385"/>
      <c r="CA65" s="2385"/>
      <c r="CB65" s="2385"/>
      <c r="CC65" s="2385"/>
      <c r="CD65" s="2385"/>
      <c r="CE65" s="2385"/>
      <c r="CF65" s="2385"/>
      <c r="CG65" s="2385"/>
      <c r="CH65" s="2385"/>
      <c r="CI65" s="2385"/>
      <c r="CJ65" s="2385"/>
      <c r="CK65" s="2385"/>
      <c r="CL65" s="2385"/>
      <c r="CM65" s="2385"/>
      <c r="CN65" s="2385"/>
      <c r="CO65" s="2385"/>
      <c r="CP65" s="2385"/>
      <c r="CQ65" s="2385"/>
      <c r="CR65" s="2385"/>
      <c r="CS65" s="2385"/>
      <c r="CT65" s="2385"/>
      <c r="CU65" s="2385"/>
      <c r="CV65" s="2385"/>
      <c r="CW65" s="2385"/>
      <c r="CX65" s="2385"/>
      <c r="CY65" s="2385"/>
      <c r="CZ65" s="2385"/>
      <c r="DA65" s="2385"/>
      <c r="DB65" s="2385"/>
      <c r="DC65" s="2385"/>
      <c r="DD65" s="2385"/>
      <c r="DE65" s="2385"/>
      <c r="DF65" s="2385"/>
      <c r="DG65" s="2385"/>
      <c r="DH65" s="2385"/>
      <c r="DI65" s="2385"/>
      <c r="DJ65" s="2385"/>
      <c r="DK65" s="2385"/>
      <c r="DL65" s="2385"/>
      <c r="DM65" s="2385"/>
      <c r="DN65" s="2385"/>
      <c r="DO65" s="2385"/>
      <c r="DP65" s="2385"/>
      <c r="DQ65" s="2385"/>
      <c r="DR65" s="2385"/>
      <c r="DS65" s="2385"/>
      <c r="DT65" s="2385"/>
      <c r="DU65" s="2385"/>
      <c r="DV65" s="2385"/>
      <c r="DW65" s="2285"/>
      <c r="DX65" s="2285"/>
      <c r="ED65" s="1155">
        <v>14</v>
      </c>
    </row>
    <row customHeight="1" ht="22.5" hidden="1">
      <c r="A66" s="1160" t="s">
        <v>84</v>
      </c>
      <c r="B66" s="1160">
        <v>0</v>
      </c>
      <c r="C66" s="1160">
        <v>0</v>
      </c>
      <c r="D66" s="1160">
        <v>0</v>
      </c>
      <c r="E66" s="1160">
        <v>0</v>
      </c>
      <c r="F66" s="1160">
        <v>0</v>
      </c>
      <c r="G66" s="1160">
        <v>0</v>
      </c>
      <c r="H66" s="1160">
        <v>0</v>
      </c>
      <c r="I66" s="1160">
        <v>0</v>
      </c>
      <c r="J66" s="1160">
        <v>0</v>
      </c>
      <c r="K66" s="1160">
        <v>0</v>
      </c>
      <c r="L66" s="1421">
        <v>0</v>
      </c>
      <c r="M66" s="1362">
        <v>0</v>
      </c>
      <c r="N66" s="1362">
        <v>0</v>
      </c>
      <c r="O66" s="1362">
        <v>0</v>
      </c>
      <c r="P66" s="1351">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635">
        <v>0</v>
      </c>
      <c r="AK66" s="163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635">
        <v>0</v>
      </c>
      <c r="BS66" s="1635">
        <v>0</v>
      </c>
      <c r="BT66" s="1635">
        <v>0</v>
      </c>
      <c r="BU66" s="1635">
        <v>0</v>
      </c>
      <c r="BV66" s="1635">
        <v>0</v>
      </c>
      <c r="BW66" s="1635">
        <v>0</v>
      </c>
      <c r="BX66" s="1635">
        <v>0</v>
      </c>
      <c r="BY66" s="1635">
        <v>0</v>
      </c>
      <c r="BZ66" s="1635">
        <v>0</v>
      </c>
      <c r="CA66" s="1635">
        <v>0</v>
      </c>
      <c r="CB66" s="1635">
        <v>0</v>
      </c>
      <c r="CC66" s="1635">
        <v>0</v>
      </c>
      <c r="CD66" s="1635">
        <v>0</v>
      </c>
      <c r="CE66" s="1635">
        <v>0</v>
      </c>
      <c r="CF66" s="1635">
        <v>0</v>
      </c>
      <c r="CG66" s="1635">
        <v>0</v>
      </c>
      <c r="CH66" s="1635">
        <v>0</v>
      </c>
      <c r="CI66" s="1635">
        <v>0</v>
      </c>
      <c r="CJ66" s="1635">
        <v>0</v>
      </c>
      <c r="CK66" s="1635">
        <v>0</v>
      </c>
      <c r="CL66" s="1635">
        <v>0</v>
      </c>
      <c r="CM66" s="1635">
        <v>0</v>
      </c>
      <c r="CN66" s="1635">
        <v>0</v>
      </c>
      <c r="CO66" s="1635">
        <v>0</v>
      </c>
      <c r="CP66" s="1635">
        <v>0</v>
      </c>
      <c r="CQ66" s="1635">
        <v>0</v>
      </c>
      <c r="CR66" s="1635">
        <v>0</v>
      </c>
      <c r="CS66" s="1635">
        <v>0</v>
      </c>
      <c r="CT66" s="1635">
        <v>0</v>
      </c>
      <c r="CU66" s="1635">
        <v>0</v>
      </c>
      <c r="CV66" s="1635">
        <v>0</v>
      </c>
      <c r="CW66" s="1635">
        <v>0</v>
      </c>
      <c r="CX66" s="1635">
        <v>0</v>
      </c>
      <c r="CY66" s="1635">
        <v>0</v>
      </c>
      <c r="CZ66" s="1635">
        <v>0</v>
      </c>
      <c r="DA66" s="1635">
        <v>0</v>
      </c>
      <c r="DB66" s="1635">
        <v>0</v>
      </c>
      <c r="DC66" s="1635">
        <v>0</v>
      </c>
      <c r="DD66" s="1635">
        <v>0</v>
      </c>
      <c r="DE66" s="1635">
        <v>0</v>
      </c>
      <c r="DF66" s="1635">
        <v>0</v>
      </c>
      <c r="DG66" s="1635">
        <v>0</v>
      </c>
      <c r="DH66" s="1635">
        <v>0</v>
      </c>
      <c r="DI66" s="1635">
        <v>0</v>
      </c>
      <c r="DJ66" s="1635">
        <v>0</v>
      </c>
      <c r="DK66" s="1635">
        <v>0</v>
      </c>
      <c r="DL66" s="1635">
        <v>0</v>
      </c>
      <c r="DM66" s="1635">
        <v>0</v>
      </c>
      <c r="DN66" s="1635">
        <v>0</v>
      </c>
      <c r="DO66" s="1635">
        <v>0</v>
      </c>
      <c r="DP66" s="1635">
        <v>0</v>
      </c>
      <c r="DQ66" s="1635">
        <v>0</v>
      </c>
      <c r="DR66" s="1635">
        <v>0</v>
      </c>
      <c r="DS66" s="1635">
        <v>0</v>
      </c>
      <c r="DT66" s="1635">
        <v>0</v>
      </c>
      <c r="DU66" s="1635">
        <v>0</v>
      </c>
      <c r="DV66" s="1635">
        <v>0</v>
      </c>
      <c r="DW66" s="1155">
        <v>4</v>
      </c>
      <c r="DX66" s="1155">
        <v>115</v>
      </c>
      <c r="DY66" s="511">
        <v>10</v>
      </c>
      <c r="DZ66" s="511">
        <v>10</v>
      </c>
      <c r="EA66" s="511">
        <v>10</v>
      </c>
      <c r="EB66" s="511">
        <v>10</v>
      </c>
      <c r="EC66" s="511">
        <v>10</v>
      </c>
      <c r="ED66" s="1155">
        <v>23</v>
      </c>
    </row>
  </sheetData>
  <sheetProtection formatColumns="0" formatRows="0" autoFilter="0" sort="0" insertRows="0" insertColumns="1" deleteRows="0" deleteColumns="0"/>
  <mergeCells count="506">
    <mergeCell ref="E2:E13"/>
    <mergeCell ref="V2:AB2"/>
    <mergeCell ref="AC2:DW2"/>
    <mergeCell ref="F3:F12"/>
    <mergeCell ref="V3:AB3"/>
    <mergeCell ref="AC3:DW3"/>
    <mergeCell ref="G4:G11"/>
    <mergeCell ref="V4:AB4"/>
    <mergeCell ref="AC4:DW4"/>
    <mergeCell ref="H5:H11"/>
    <mergeCell ref="AI7:AI8"/>
    <mergeCell ref="K7:K8"/>
    <mergeCell ref="Y7:Y8"/>
    <mergeCell ref="Z7:Z8"/>
    <mergeCell ref="AA7:AA8"/>
    <mergeCell ref="AB7:AB8"/>
    <mergeCell ref="I5:I10"/>
    <mergeCell ref="P5:P10"/>
    <mergeCell ref="V5:AB5"/>
    <mergeCell ref="AC5:DW5"/>
    <mergeCell ref="J6:J9"/>
    <mergeCell ref="Q6:Q9"/>
    <mergeCell ref="V6:AB6"/>
    <mergeCell ref="AC6:DW6"/>
    <mergeCell ref="DX7:DX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DW36"/>
    <mergeCell ref="DX36:DX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DW37:DW39"/>
    <mergeCell ref="W38:X38"/>
    <mergeCell ref="E41:E60"/>
    <mergeCell ref="V41:AB41"/>
    <mergeCell ref="AC41:DW41"/>
    <mergeCell ref="F42:F59"/>
    <mergeCell ref="V42:AB42"/>
    <mergeCell ref="AC42:DW42"/>
    <mergeCell ref="G43:G58"/>
    <mergeCell ref="Y38:AA38"/>
    <mergeCell ref="AD38:AE38"/>
    <mergeCell ref="AF38:AH38"/>
    <mergeCell ref="Z39:AA39"/>
    <mergeCell ref="H44:H58"/>
    <mergeCell ref="I44:I57"/>
    <mergeCell ref="P44:P57"/>
    <mergeCell ref="V44:AB44"/>
    <mergeCell ref="AC44:DW44"/>
    <mergeCell ref="J45:J48"/>
    <mergeCell ref="AG39:AH39"/>
    <mergeCell ref="Z40:AA40"/>
    <mergeCell ref="AG40:AH40"/>
    <mergeCell ref="K46:K47"/>
    <mergeCell ref="V43:AB43"/>
    <mergeCell ref="AC43:DW43"/>
    <mergeCell ref="T63:DX63"/>
    <mergeCell ref="T65:DX65"/>
    <mergeCell ref="Q45:Q48"/>
    <mergeCell ref="V45:AB45"/>
    <mergeCell ref="AC45:DW45"/>
    <mergeCell ref="AF46:AF47"/>
    <mergeCell ref="AG46:AG47"/>
    <mergeCell ref="DX46:DX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 ref="CX7:CX8"/>
    <mergeCell ref="CY7:CY8"/>
    <mergeCell ref="CZ7:CZ8"/>
    <mergeCell ref="DA7:DA8"/>
    <mergeCell ref="CU27:CZ27"/>
    <mergeCell ref="CU28:CZ28"/>
    <mergeCell ref="CU29:CZ29"/>
    <mergeCell ref="CU30:CZ30"/>
    <mergeCell ref="CU32:CZ32"/>
    <mergeCell ref="CU33:CZ33"/>
    <mergeCell ref="CU35:DA35"/>
    <mergeCell ref="CU37:CZ37"/>
    <mergeCell ref="DA37:DA39"/>
    <mergeCell ref="CV38:CW38"/>
    <mergeCell ref="CX38:CZ38"/>
    <mergeCell ref="CY39:CZ39"/>
    <mergeCell ref="CY40:CZ40"/>
    <mergeCell ref="CX46:CX47"/>
    <mergeCell ref="CY46:CY47"/>
    <mergeCell ref="CZ46:CZ47"/>
    <mergeCell ref="DA46:DA47"/>
    <mergeCell ref="DE7:DE8"/>
    <mergeCell ref="DF7:DF8"/>
    <mergeCell ref="DG7:DG8"/>
    <mergeCell ref="DH7:DH8"/>
    <mergeCell ref="DB27:DG27"/>
    <mergeCell ref="DB28:DG28"/>
    <mergeCell ref="DB29:DG29"/>
    <mergeCell ref="DB30:DG30"/>
    <mergeCell ref="DB32:DG32"/>
    <mergeCell ref="DB33:DG33"/>
    <mergeCell ref="DB35:DH35"/>
    <mergeCell ref="DB37:DG37"/>
    <mergeCell ref="DH37:DH39"/>
    <mergeCell ref="DC38:DD38"/>
    <mergeCell ref="DE38:DG38"/>
    <mergeCell ref="DF39:DG39"/>
    <mergeCell ref="DF40:DG40"/>
    <mergeCell ref="DE46:DE47"/>
    <mergeCell ref="DF46:DF47"/>
    <mergeCell ref="DG46:DG47"/>
    <mergeCell ref="DH46:DH47"/>
    <mergeCell ref="DL7:DL8"/>
    <mergeCell ref="DM7:DM8"/>
    <mergeCell ref="DN7:DN8"/>
    <mergeCell ref="DO7:DO8"/>
    <mergeCell ref="DI27:DN27"/>
    <mergeCell ref="DI28:DN28"/>
    <mergeCell ref="DI29:DN29"/>
    <mergeCell ref="DI30:DN30"/>
    <mergeCell ref="DI32:DN32"/>
    <mergeCell ref="DI33:DN33"/>
    <mergeCell ref="DI35:DO35"/>
    <mergeCell ref="DI37:DN37"/>
    <mergeCell ref="DO37:DO39"/>
    <mergeCell ref="DJ38:DK38"/>
    <mergeCell ref="DL38:DN38"/>
    <mergeCell ref="DM39:DN39"/>
    <mergeCell ref="DM40:DN40"/>
    <mergeCell ref="DL46:DL47"/>
    <mergeCell ref="DM46:DM47"/>
    <mergeCell ref="DN46:DN47"/>
    <mergeCell ref="DO46:DO47"/>
    <mergeCell ref="DS7:DS8"/>
    <mergeCell ref="DT7:DT8"/>
    <mergeCell ref="DU7:DU8"/>
    <mergeCell ref="DV7:DV8"/>
    <mergeCell ref="DP27:DU27"/>
    <mergeCell ref="DP28:DU28"/>
    <mergeCell ref="DP29:DU29"/>
    <mergeCell ref="DP30:DU30"/>
    <mergeCell ref="DP32:DU32"/>
    <mergeCell ref="DP33:DU33"/>
    <mergeCell ref="DP35:DV35"/>
    <mergeCell ref="DP37:DU37"/>
    <mergeCell ref="DV37:DV39"/>
    <mergeCell ref="DQ38:DR38"/>
    <mergeCell ref="DS38:DU38"/>
    <mergeCell ref="DT39:DU39"/>
    <mergeCell ref="DT40:DU40"/>
    <mergeCell ref="DS46:DS47"/>
    <mergeCell ref="DT46:DT47"/>
    <mergeCell ref="DU46:DU47"/>
    <mergeCell ref="DV46:DV47"/>
    <mergeCell ref="AI50:AI51"/>
    <mergeCell ref="K50:K51"/>
    <mergeCell ref="J49:J52"/>
    <mergeCell ref="Q49:Q52"/>
    <mergeCell ref="V49:AB49"/>
    <mergeCell ref="AC49:DW49"/>
    <mergeCell ref="DX50:DX51"/>
    <mergeCell ref="AG50:AG51"/>
    <mergeCell ref="AH50:AH51"/>
    <mergeCell ref="AF50:AF51"/>
    <mergeCell ref="AI54:AI55"/>
    <mergeCell ref="K54:K55"/>
    <mergeCell ref="Y54:Y55"/>
    <mergeCell ref="Z54:Z55"/>
    <mergeCell ref="AA54:AA55"/>
    <mergeCell ref="AB54:AB55"/>
    <mergeCell ref="J53:J56"/>
    <mergeCell ref="Q53:Q56"/>
    <mergeCell ref="V53:AB53"/>
    <mergeCell ref="AC53:DW53"/>
    <mergeCell ref="DX54:DX55"/>
    <mergeCell ref="AG54:AG55"/>
    <mergeCell ref="AH54:AH55"/>
    <mergeCell ref="AF54:AF55"/>
    <mergeCell ref="AM54:AM55"/>
    <mergeCell ref="AN54:AN55"/>
    <mergeCell ref="AO54:AO55"/>
    <mergeCell ref="AP54:AP55"/>
    <mergeCell ref="AT54:AT55"/>
    <mergeCell ref="AU54:AU55"/>
    <mergeCell ref="AV54:AV55"/>
    <mergeCell ref="AW54:AW55"/>
    <mergeCell ref="BA54:BA55"/>
    <mergeCell ref="BB54:BB55"/>
    <mergeCell ref="BC54:BC55"/>
    <mergeCell ref="BD54:BD55"/>
    <mergeCell ref="BH54:BH55"/>
    <mergeCell ref="BI54:BI55"/>
    <mergeCell ref="BJ54:BJ55"/>
    <mergeCell ref="BK54:BK55"/>
    <mergeCell ref="BO54:BO55"/>
    <mergeCell ref="BP54:BP55"/>
    <mergeCell ref="BQ54:BQ55"/>
    <mergeCell ref="BR54:BR55"/>
    <mergeCell ref="BV54:BV55"/>
    <mergeCell ref="BW54:BW55"/>
    <mergeCell ref="BX54:BX55"/>
    <mergeCell ref="BY54:BY55"/>
    <mergeCell ref="CC54:CC55"/>
    <mergeCell ref="CD54:CD55"/>
    <mergeCell ref="CE54:CE55"/>
    <mergeCell ref="CF54:CF55"/>
    <mergeCell ref="CJ54:CJ55"/>
    <mergeCell ref="CK54:CK55"/>
    <mergeCell ref="CL54:CL55"/>
    <mergeCell ref="CM54:CM55"/>
    <mergeCell ref="CQ54:CQ55"/>
    <mergeCell ref="CR54:CR55"/>
    <mergeCell ref="CS54:CS55"/>
    <mergeCell ref="CT54:CT55"/>
    <mergeCell ref="CX54:CX55"/>
    <mergeCell ref="CY54:CY55"/>
    <mergeCell ref="CZ54:CZ55"/>
    <mergeCell ref="DA54:DA55"/>
    <mergeCell ref="DE54:DE55"/>
    <mergeCell ref="DF54:DF55"/>
    <mergeCell ref="DG54:DG55"/>
    <mergeCell ref="DH54:DH55"/>
    <mergeCell ref="DL54:DL55"/>
    <mergeCell ref="DM54:DM55"/>
    <mergeCell ref="DN54:DN55"/>
    <mergeCell ref="DO54:DO55"/>
    <mergeCell ref="DS54:DS55"/>
    <mergeCell ref="DT54:DT55"/>
    <mergeCell ref="DU54:DU55"/>
    <mergeCell ref="DV54:DV55"/>
    <mergeCell ref="AP50:AP51"/>
    <mergeCell ref="AN50:AN51"/>
    <mergeCell ref="AO50:AO51"/>
    <mergeCell ref="AM50:AM51"/>
    <mergeCell ref="AW50:AW51"/>
    <mergeCell ref="AU50:AU51"/>
    <mergeCell ref="AV50:AV51"/>
    <mergeCell ref="AT50:AT51"/>
    <mergeCell ref="BD50:BD51"/>
    <mergeCell ref="BB50:BB51"/>
    <mergeCell ref="BC50:BC51"/>
    <mergeCell ref="BA50:BA51"/>
    <mergeCell ref="BK50:BK51"/>
    <mergeCell ref="BI50:BI51"/>
    <mergeCell ref="BJ50:BJ51"/>
    <mergeCell ref="BH50:BH51"/>
    <mergeCell ref="BR50:BR51"/>
    <mergeCell ref="BP50:BP51"/>
    <mergeCell ref="BQ50:BQ51"/>
    <mergeCell ref="BO50:BO51"/>
    <mergeCell ref="BY50:BY51"/>
    <mergeCell ref="BW50:BW51"/>
    <mergeCell ref="BX50:BX51"/>
    <mergeCell ref="BV50:BV51"/>
    <mergeCell ref="CF50:CF51"/>
    <mergeCell ref="CD50:CD51"/>
    <mergeCell ref="CE50:CE51"/>
    <mergeCell ref="CC50:CC51"/>
    <mergeCell ref="CM50:CM51"/>
    <mergeCell ref="CK50:CK51"/>
    <mergeCell ref="CL50:CL51"/>
    <mergeCell ref="CJ50:CJ51"/>
    <mergeCell ref="CT50:CT51"/>
    <mergeCell ref="CR50:CR51"/>
    <mergeCell ref="CS50:CS51"/>
    <mergeCell ref="CQ50:CQ51"/>
    <mergeCell ref="CX50:CX51"/>
    <mergeCell ref="CY50:CY51"/>
    <mergeCell ref="CZ50:CZ51"/>
    <mergeCell ref="DA50:DA51"/>
    <mergeCell ref="DE50:DE51"/>
    <mergeCell ref="DF50:DF51"/>
    <mergeCell ref="DG50:DG51"/>
    <mergeCell ref="DH50:DH51"/>
    <mergeCell ref="DL50:DL51"/>
    <mergeCell ref="DM50:DM51"/>
    <mergeCell ref="DN50:DN51"/>
    <mergeCell ref="DO50:DO51"/>
    <mergeCell ref="DS50:DS51"/>
    <mergeCell ref="DT50:DT51"/>
    <mergeCell ref="DU50:DU51"/>
    <mergeCell ref="DV50:DV51"/>
    <mergeCell ref="Y50:Y51"/>
    <mergeCell ref="Z50:Z51"/>
    <mergeCell ref="AA50:AA51"/>
    <mergeCell ref="AB50:AB51"/>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AS8 AS47 AZ8 AZ47 BG8 BG47 BN8 BN47 BU8 BU47 CB8 CB47 CI8 CI47 CP8 CP47 CW8 CW47 DD8 DD47 DK8 DK47 DR8 DR47 X51 AE51 AL51 AS51 AZ51 BG51 BN51 BU51 CB51 CI51 CP51 CW51 DD51 DK51 DR51 X55 AE55 AL55 AS55 AZ55 BG55 BN55 BU55 CB55 CI55 CP55 CW55 DD55 DK55 DR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DX65580:DX65587 DX131116:DX131123 DX196652:DX196659 DX262188:DX262195 DX327724:DX327731 DX393260:DX393267 DX458796:DX458803 DX524332:DX524339 DX589868:DX589875 DX655404:DX655411 DX720940:DX720947 DX786476:DX786483 DX852012:DX852019 DX917548:DX917555 DX983084:DX983091 T46 T7 AC5:AI5 DW5 AC44:AI44 DW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AT7 AV7 AT46 AV46 BA7 BC7 BA46 BC46 BH7 BJ7 BH46 BJ46 BO7 BQ7 BO46 BQ46 BV7 BX7 BV46 BX46 CC7 CE7 CC46 CE46 CJ7 CL7 CJ46 CL46 CQ7 CS7 CQ46 CS46 CX7 CZ7 CX46 CZ46 DE7 DG7 DE46 DG46 DL7 DN7 DL46 DN46 DS7 DU7 DS46 DU46 Y50 AA50 AF50 AH50 AM50 AO50 AT50 AV50 BA50 BC50 BH50 BJ50 BO50 BQ50 BV50 BX50 CC50 CE50 CJ50 CL50 CQ50 CS50 CX50 CZ50 DE50 DG50 DL50 DN50 DS50 DU50 Y54 AA54 AF54 AH54 AM54 AO54 AT54 AV54 BA54 BC54 BH54 BJ54 BO54 BQ54 BV54 BX54 CC54 CE54 CJ54 CL54 CQ54 CS54 CX54 CZ54 DE54 DG54 DL54 DN54 DS54 DU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DV524338 AI196658:DV196658 AI589874:DV589874 AI655410:DV655410 AI15 AI720946:DV720946 AI786482:DV786482 AI852018:DV852018 AI917554:DV917554 AI983090:DV983090 AI65586:DV65586 AI131122:DV131122 AI458802:DV458802 AI262194:DV262194 AI7 AN7 AP7 AU7 AW7 BB7 BD7 BI7 BK7 BP7 BR7 BW7 BY7 CD7 CF7 CK7 CM7 CR7 CT7 CY7 DA7 DF7 DH7 DM7 DO7 DT7 DV7 AG46 AI327730:DV327730 AG15 AG7 Z7 AB7 AI393266:DV393266 AI46 AN46 AP46 AU46 AW46 BB46 BD46 BI46 BK46 BP46 BR46 BW46 BY46 CD46 CF46 CK46 CM46 CR46 CT46 CY46 DA46 DF46 DH46 DM46 DO46 DT46 DV46 Z46 AB46 Z50 AB50 AG50 AI50 AN50 AP50 AU50 AW50 BB50 BD50 BI50 BK50 BP50 BR50 BW50 BY50 CD50 CF50 CK50 CM50 CR50 CT50 CY50 DA50 DF50 DH50 DM50 DO50 DT50 DV50 Z54 AB54 AG54 AI54 AN54 AP54 AU54 AW54 BB54 BD54 BI54 BK54 BP54 BR54 BW54 BY54 CD54 CF54 CK54 CM54 CR54 CT54 CY54 DA54 DF54 DH54 DM54 DO54 DT54 DV54"/>
    <dataValidation allowBlank="1" sqref="S131124:DX131130 S196660:DX196666 S262196:DX262202 S327732:DX327738 S393268:DX393274 S458804:DX458810 S524340:DX524346 S589876:DX589882 S655412:DX655418 S720948:DX720954 S786484:DX786490 S852020:DX852026 S917556:DX917562 S983092:DX983098 S65588:DX65594"/>
    <dataValidation type="list" allowBlank="1" showInputMessage="1" errorTitle="Ошибка" error="Выберите значение из списка" prompt="Выберите значение из списка" sqref="V983089:DW983089 V65585:DW65585 V131121:DW131121 V196657:DW196657 V262193:DW262193 V327729:DW327729 V393265:DW393265 V458801:DW458801 V524337:DW524337 V589873:DW589873 V655409:DW655409 V720945:DW720945 V786481:DW786481 V852017:DW852017 V917553:DW917553">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00DC8-11D1-7DD8-C523-2E53E55067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46016.458287037036</v>
      </c>
      <c r="W28" s="2264"/>
      <c r="X28" s="2264"/>
      <c r="Y28" s="2264"/>
      <c r="Z28" s="2264"/>
      <c r="AA28" s="2264"/>
      <c r="AB28" s="326"/>
      <c r="AC28" s="2264" t="str">
        <f>IF(TITLE_DATE_PR_CHANGE="",IF(TITLE_DATE_PR="","",TITLE_DATE_PR),TITLE_DATE_PR_CHANGE)</f>
        <v>46016.458287037036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46016.458287037036</v>
      </c>
      <c r="W32" s="2264"/>
      <c r="X32" s="2264"/>
      <c r="Y32" s="2264"/>
      <c r="Z32" s="2264"/>
      <c r="AA32" s="2264"/>
      <c r="AB32" s="326"/>
      <c r="AC32" s="2264" t="str">
        <f>IF(TITLE_DATE_PR_CHANGE="",IF(TITLE_DATE_PR="","",TITLE_DATE_PR),TITLE_DATE_PR_CHANGE)</f>
        <v>46016.458287037036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504</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504</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236</v>
      </c>
      <c r="B46" s="1363" t="s">
        <v>237</v>
      </c>
      <c r="C46" s="1363" t="s">
        <v>238</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504</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504</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504</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094E8-70C8-7AA2-4579-B2BE7B787F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46016.458287037036</v>
      </c>
      <c r="W28" s="2264"/>
      <c r="X28" s="2264"/>
      <c r="Y28" s="2264"/>
      <c r="Z28" s="2264"/>
      <c r="AA28" s="2264"/>
      <c r="AB28" s="326"/>
      <c r="AC28" s="2264" t="str">
        <f>IF(TITLE_DATE_PR_CHANGE="",IF(TITLE_DATE_PR="","",TITLE_DATE_PR),TITLE_DATE_PR_CHANGE)</f>
        <v>46016.458287037036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46016.458287037036</v>
      </c>
      <c r="W32" s="2264"/>
      <c r="X32" s="2264"/>
      <c r="Y32" s="2264"/>
      <c r="Z32" s="2264"/>
      <c r="AA32" s="2264"/>
      <c r="AB32" s="326"/>
      <c r="AC32" s="2264" t="str">
        <f>IF(TITLE_DATE_PR_CHANGE="",IF(TITLE_DATE_PR="","",TITLE_DATE_PR),TITLE_DATE_PR_CHANGE)</f>
        <v>46016.458287037036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505</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505</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241</v>
      </c>
      <c r="B46" s="1363" t="s">
        <v>242</v>
      </c>
      <c r="C46" s="1363" t="s">
        <v>243</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505</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505</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505</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9E218-6A11-A1A8-DEFF-97F434C2C2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46016.458287037036</v>
      </c>
      <c r="W28" s="2264"/>
      <c r="X28" s="2264"/>
      <c r="Y28" s="2264"/>
      <c r="Z28" s="2264"/>
      <c r="AA28" s="2264"/>
      <c r="AB28" s="326"/>
      <c r="AC28" s="2264" t="str">
        <f>IF(TITLE_DATE_PR_CHANGE="",IF(TITLE_DATE_PR="","",TITLE_DATE_PR),TITLE_DATE_PR_CHANGE)</f>
        <v>46016.458287037036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46016.458287037036</v>
      </c>
      <c r="W32" s="2264"/>
      <c r="X32" s="2264"/>
      <c r="Y32" s="2264"/>
      <c r="Z32" s="2264"/>
      <c r="AA32" s="2264"/>
      <c r="AB32" s="326"/>
      <c r="AC32" s="2264" t="str">
        <f>IF(TITLE_DATE_PR_CHANGE="",IF(TITLE_DATE_PR="","",TITLE_DATE_PR),TITLE_DATE_PR_CHANGE)</f>
        <v>46016.458287037036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506</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506</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246</v>
      </c>
      <c r="B46" s="1363" t="s">
        <v>247</v>
      </c>
      <c r="C46" s="1363" t="s">
        <v>248</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506</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506</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506</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56CC9-248C-4DDB-D72F-AD8CFC89251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231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46016.458287037036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1-3.25-932/25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46016.458287037036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1-3.25-932/25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90</v>
      </c>
      <c r="T37" s="2209" t="s">
        <v>507</v>
      </c>
      <c r="U37" s="337"/>
      <c r="V37" s="2275"/>
      <c r="W37" s="2275"/>
      <c r="X37" s="2275"/>
      <c r="Y37" s="2275"/>
      <c r="Z37" s="2275"/>
      <c r="AA37" s="2209" t="s">
        <v>433</v>
      </c>
      <c r="AB37" s="2208" t="s">
        <v>508</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482</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232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232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2BF28-7018-5508-CA42-ECED5D2AE7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514</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46016.458287037036</v>
      </c>
      <c r="W32" s="2264"/>
      <c r="X32" s="2264"/>
      <c r="Y32" s="2264"/>
      <c r="Z32" s="2264"/>
      <c r="AA32" s="2264"/>
      <c r="AB32" s="2264"/>
      <c r="AC32" s="326"/>
      <c r="AD32" s="2264" t="str">
        <f>IF(TITLE_DATE_PR_CHANGE="",IF(TITLE_DATE_PR="","",TITLE_DATE_PR),TITLE_DATE_PR_CHANGE)</f>
        <v>46016.458287037036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1-3.25-932/25</v>
      </c>
      <c r="W33" s="2251"/>
      <c r="X33" s="2251"/>
      <c r="Y33" s="2251"/>
      <c r="Z33" s="2251"/>
      <c r="AA33" s="2251"/>
      <c r="AB33" s="2251"/>
      <c r="AC33" s="326"/>
      <c r="AD33" s="2251" t="str">
        <f>IF(TITLE_NUMBER_PR_CHANGE="",IF(TITLE_NUMBER_PR="","",TITLE_NUMBER_PR),TITLE_NUMBER_PR_CHANGE)</f>
        <v>1-3.25-932/25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46016.458287037036</v>
      </c>
      <c r="W36" s="2264"/>
      <c r="X36" s="2264"/>
      <c r="Y36" s="2264"/>
      <c r="Z36" s="2264"/>
      <c r="AA36" s="2264"/>
      <c r="AB36" s="2264"/>
      <c r="AC36" s="326"/>
      <c r="AD36" s="2264" t="str">
        <f>IF(TITLE_DATE_PR_CHANGE="",IF(TITLE_DATE_PR="","",TITLE_DATE_PR),TITLE_DATE_PR_CHANGE)</f>
        <v>46016.458287037036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1-3.25-932/25</v>
      </c>
      <c r="W37" s="2251"/>
      <c r="X37" s="2251"/>
      <c r="Y37" s="2251"/>
      <c r="Z37" s="2251"/>
      <c r="AA37" s="2251"/>
      <c r="AB37" s="2251"/>
      <c r="AC37" s="326"/>
      <c r="AD37" s="2251" t="str">
        <f>IF(TITLE_NUMBER_PR_CHANGE="",IF(TITLE_NUMBER_PR="","",TITLE_NUMBER_PR),TITLE_NUMBER_PR_CHANGE)</f>
        <v>1-3.25-932/25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523</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523</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C30A1-1238-5298-7209-CC52EC2246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46016.458287037036</v>
      </c>
      <c r="W28" s="2264"/>
      <c r="X28" s="2264"/>
      <c r="Y28" s="2264"/>
      <c r="Z28" s="2264"/>
      <c r="AA28" s="2264"/>
      <c r="AB28" s="326"/>
      <c r="AC28" s="2264" t="str">
        <f>IF(TITLE_DATE_PR_CHANGE="",IF(TITLE_DATE_PR="","",TITLE_DATE_PR),TITLE_DATE_PR_CHANGE)</f>
        <v>46016.458287037036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46016.458287037036</v>
      </c>
      <c r="W32" s="2264"/>
      <c r="X32" s="2264"/>
      <c r="Y32" s="2264"/>
      <c r="Z32" s="2264"/>
      <c r="AA32" s="2264"/>
      <c r="AB32" s="326"/>
      <c r="AC32" s="2264" t="str">
        <f>IF(TITLE_DATE_PR_CHANGE="",IF(TITLE_DATE_PR="","",TITLE_DATE_PR),TITLE_DATE_PR_CHANGE)</f>
        <v>46016.458287037036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483" t="s">
        <v>526</v>
      </c>
      <c r="W39" s="1222" t="s">
        <v>527</v>
      </c>
      <c r="X39" s="1222" t="s">
        <v>497</v>
      </c>
      <c r="Y39" s="1489" t="s">
        <v>449</v>
      </c>
      <c r="Z39" s="2270" t="s">
        <v>450</v>
      </c>
      <c r="AA39" s="2271"/>
      <c r="AB39" s="2279"/>
      <c r="AC39" s="1483" t="s">
        <v>526</v>
      </c>
      <c r="AD39" s="1222" t="s">
        <v>527</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528</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528</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271</v>
      </c>
      <c r="B46" s="1363" t="s">
        <v>272</v>
      </c>
      <c r="C46" s="1363" t="s">
        <v>273</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528</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30318-0428-65C9-3998-5B412C2241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46016.458287037036</v>
      </c>
      <c r="W28" s="2264"/>
      <c r="X28" s="2264"/>
      <c r="Y28" s="2264"/>
      <c r="Z28" s="2264"/>
      <c r="AA28" s="2264"/>
      <c r="AB28" s="326"/>
      <c r="AC28" s="2264" t="str">
        <f>IF(TITLE_DATE_PR_CHANGE="",IF(TITLE_DATE_PR="","",TITLE_DATE_PR),TITLE_DATE_PR_CHANGE)</f>
        <v>46016.458287037036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46016.458287037036</v>
      </c>
      <c r="W32" s="2264"/>
      <c r="X32" s="2264"/>
      <c r="Y32" s="2264"/>
      <c r="Z32" s="2264"/>
      <c r="AA32" s="2264"/>
      <c r="AB32" s="326"/>
      <c r="AC32" s="2264" t="str">
        <f>IF(TITLE_DATE_PR_CHANGE="",IF(TITLE_DATE_PR="","",TITLE_DATE_PR),TITLE_DATE_PR_CHANGE)</f>
        <v>46016.458287037036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493</v>
      </c>
      <c r="J39" s="1364" t="s">
        <v>445</v>
      </c>
      <c r="K39" s="1364" t="s">
        <v>494</v>
      </c>
      <c r="L39" s="1364" t="s">
        <v>421</v>
      </c>
      <c r="Q39" s="376"/>
      <c r="R39" s="376"/>
      <c r="S39" s="2273"/>
      <c r="T39" s="2209"/>
      <c r="U39" s="302"/>
      <c r="V39" s="1483" t="s">
        <v>526</v>
      </c>
      <c r="W39" s="1222" t="s">
        <v>527</v>
      </c>
      <c r="X39" s="1222" t="s">
        <v>497</v>
      </c>
      <c r="Y39" s="1489" t="s">
        <v>449</v>
      </c>
      <c r="Z39" s="2270" t="s">
        <v>450</v>
      </c>
      <c r="AA39" s="2271"/>
      <c r="AB39" s="2279"/>
      <c r="AC39" s="1483" t="s">
        <v>526</v>
      </c>
      <c r="AD39" s="1222" t="s">
        <v>527</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529</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529</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276</v>
      </c>
      <c r="B46" s="1363" t="s">
        <v>277</v>
      </c>
      <c r="C46" s="1363" t="s">
        <v>278</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529</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52F48-2ECD-8802-F859-CB6A51FB2D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514</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46016.458287037036</v>
      </c>
      <c r="W32" s="2264"/>
      <c r="X32" s="2264"/>
      <c r="Y32" s="2264"/>
      <c r="Z32" s="2264"/>
      <c r="AA32" s="2264"/>
      <c r="AB32" s="2264"/>
      <c r="AC32" s="326"/>
      <c r="AD32" s="2264" t="str">
        <f>IF(TITLE_DATE_PR_CHANGE="",IF(TITLE_DATE_PR="","",TITLE_DATE_PR),TITLE_DATE_PR_CHANGE)</f>
        <v>46016.458287037036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1-3.25-932/25</v>
      </c>
      <c r="W33" s="2251"/>
      <c r="X33" s="2251"/>
      <c r="Y33" s="2251"/>
      <c r="Z33" s="2251"/>
      <c r="AA33" s="2251"/>
      <c r="AB33" s="2251"/>
      <c r="AC33" s="326"/>
      <c r="AD33" s="2251" t="str">
        <f>IF(TITLE_NUMBER_PR_CHANGE="",IF(TITLE_NUMBER_PR="","",TITLE_NUMBER_PR),TITLE_NUMBER_PR_CHANGE)</f>
        <v>1-3.25-932/25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46016.458287037036</v>
      </c>
      <c r="W36" s="2264"/>
      <c r="X36" s="2264"/>
      <c r="Y36" s="2264"/>
      <c r="Z36" s="2264"/>
      <c r="AA36" s="2264"/>
      <c r="AB36" s="2264"/>
      <c r="AC36" s="326"/>
      <c r="AD36" s="2264" t="str">
        <f>IF(TITLE_DATE_PR_CHANGE="",IF(TITLE_DATE_PR="","",TITLE_DATE_PR),TITLE_DATE_PR_CHANGE)</f>
        <v>46016.458287037036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1-3.25-932/25</v>
      </c>
      <c r="W37" s="2251"/>
      <c r="X37" s="2251"/>
      <c r="Y37" s="2251"/>
      <c r="Z37" s="2251"/>
      <c r="AA37" s="2251"/>
      <c r="AB37" s="2251"/>
      <c r="AC37" s="326"/>
      <c r="AD37" s="2251" t="str">
        <f>IF(TITLE_NUMBER_PR_CHANGE="",IF(TITLE_NUMBER_PR="","",TITLE_NUMBER_PR),TITLE_NUMBER_PR_CHANGE)</f>
        <v>1-3.25-932/25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537</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70B99-B0EC-7608-3B6B-01CEFD5E3B7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1" sqref="H2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муниципальный округ Невельский(64528000)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803F8-60C8-8D52-CFC8-122B5A61BE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46016.458287037036</v>
      </c>
      <c r="W28" s="2264"/>
      <c r="X28" s="2264"/>
      <c r="Y28" s="2264"/>
      <c r="Z28" s="2264"/>
      <c r="AA28" s="2264"/>
      <c r="AB28" s="2264"/>
      <c r="AC28" s="2264"/>
      <c r="AD28" s="2264"/>
      <c r="AE28" s="2264"/>
      <c r="AF28" s="326"/>
      <c r="AG28" s="2264" t="str">
        <f>IF(TITLE_DATE_PR_CHANGE="",IF(TITLE_DATE_PR="","",TITLE_DATE_PR),TITLE_DATE_PR_CHANGE)</f>
        <v>46016.458287037036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2251"/>
      <c r="AC29" s="2251"/>
      <c r="AD29" s="2251"/>
      <c r="AE29" s="2251"/>
      <c r="AF29" s="326"/>
      <c r="AG29" s="2251" t="str">
        <f>IF(TITLE_NUMBER_PR_CHANGE="",IF(TITLE_NUMBER_PR="","",TITLE_NUMBER_PR),TITLE_NUMBER_PR_CHANGE)</f>
        <v>1-3.25-932/25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46016.458287037036</v>
      </c>
      <c r="W32" s="2264"/>
      <c r="X32" s="2264"/>
      <c r="Y32" s="2264"/>
      <c r="Z32" s="2264"/>
      <c r="AA32" s="2264"/>
      <c r="AB32" s="2264"/>
      <c r="AC32" s="2264"/>
      <c r="AD32" s="2264"/>
      <c r="AE32" s="2264"/>
      <c r="AF32" s="326"/>
      <c r="AG32" s="2264" t="str">
        <f>IF(TITLE_DATE_PR_CHANGE="",IF(TITLE_DATE_PR="","",TITLE_DATE_PR),TITLE_DATE_PR_CHANGE)</f>
        <v>46016.458287037036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2251"/>
      <c r="AC33" s="2251"/>
      <c r="AD33" s="2251"/>
      <c r="AE33" s="2251"/>
      <c r="AF33" s="326"/>
      <c r="AG33" s="2251" t="str">
        <f>IF(TITLE_NUMBER_PR_CHANGE="",IF(TITLE_NUMBER_PR="","",TITLE_NUMBER_PR),TITLE_NUMBER_PR_CHANGE)</f>
        <v>1-3.25-932/25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550</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550</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256</v>
      </c>
      <c r="B47" s="1363" t="s">
        <v>257</v>
      </c>
      <c r="C47" s="1363" t="s">
        <v>258</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550</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550</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550</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231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232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8D318-0586-4279-98B8-.7FC8B46328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46016.458287037036</v>
      </c>
      <c r="W28" s="2264"/>
      <c r="X28" s="2264"/>
      <c r="Y28" s="2264"/>
      <c r="Z28" s="2264"/>
      <c r="AA28" s="2264"/>
      <c r="AB28" s="2264"/>
      <c r="AC28" s="2264"/>
      <c r="AD28" s="2264"/>
      <c r="AE28" s="2264"/>
      <c r="AF28" s="326"/>
      <c r="AG28" s="2264" t="str">
        <f>IF(TITLE_DATE_PR_CHANGE="",IF(TITLE_DATE_PR="","",TITLE_DATE_PR),TITLE_DATE_PR_CHANGE)</f>
        <v>46016.458287037036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2251"/>
      <c r="AC29" s="2251"/>
      <c r="AD29" s="2251"/>
      <c r="AE29" s="2251"/>
      <c r="AF29" s="326"/>
      <c r="AG29" s="2251" t="str">
        <f>IF(TITLE_NUMBER_PR_CHANGE="",IF(TITLE_NUMBER_PR="","",TITLE_NUMBER_PR),TITLE_NUMBER_PR_CHANGE)</f>
        <v>1-3.25-932/25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46016.458287037036</v>
      </c>
      <c r="W32" s="2264"/>
      <c r="X32" s="2264"/>
      <c r="Y32" s="2264"/>
      <c r="Z32" s="2264"/>
      <c r="AA32" s="2264"/>
      <c r="AB32" s="2264"/>
      <c r="AC32" s="2264"/>
      <c r="AD32" s="2264"/>
      <c r="AE32" s="2264"/>
      <c r="AF32" s="326"/>
      <c r="AG32" s="2264" t="str">
        <f>IF(TITLE_DATE_PR_CHANGE="",IF(TITLE_DATE_PR="","",TITLE_DATE_PR),TITLE_DATE_PR_CHANGE)</f>
        <v>46016.458287037036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2251"/>
      <c r="AC33" s="2251"/>
      <c r="AD33" s="2251"/>
      <c r="AE33" s="2251"/>
      <c r="AF33" s="326"/>
      <c r="AG33" s="2251" t="str">
        <f>IF(TITLE_NUMBER_PR_CHANGE="",IF(TITLE_NUMBER_PR="","",TITLE_NUMBER_PR),TITLE_NUMBER_PR_CHANGE)</f>
        <v>1-3.25-932/25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551</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551</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261</v>
      </c>
      <c r="B47" s="1363" t="s">
        <v>262</v>
      </c>
      <c r="C47" s="1363" t="s">
        <v>263</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551</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551</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551</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231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232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0F318-CA78-6878-59F5-D6E458AFFF7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514</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46016.458287037036</v>
      </c>
      <c r="W32" s="2264"/>
      <c r="X32" s="2264"/>
      <c r="Y32" s="2264"/>
      <c r="Z32" s="2264"/>
      <c r="AA32" s="2264"/>
      <c r="AB32" s="2264"/>
      <c r="AC32" s="326"/>
      <c r="AD32" s="2264" t="str">
        <f>IF(TITLE_DATE_PR_CHANGE="",IF(TITLE_DATE_PR="","",TITLE_DATE_PR),TITLE_DATE_PR_CHANGE)</f>
        <v>46016.458287037036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1-3.25-932/25</v>
      </c>
      <c r="W33" s="2251"/>
      <c r="X33" s="2251"/>
      <c r="Y33" s="2251"/>
      <c r="Z33" s="2251"/>
      <c r="AA33" s="2251"/>
      <c r="AB33" s="2251"/>
      <c r="AC33" s="326"/>
      <c r="AD33" s="2251" t="str">
        <f>IF(TITLE_NUMBER_PR_CHANGE="",IF(TITLE_NUMBER_PR="","",TITLE_NUMBER_PR),TITLE_NUMBER_PR_CHANGE)</f>
        <v>1-3.25-932/25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46016.458287037036</v>
      </c>
      <c r="W36" s="2264"/>
      <c r="X36" s="2264"/>
      <c r="Y36" s="2264"/>
      <c r="Z36" s="2264"/>
      <c r="AA36" s="2264"/>
      <c r="AB36" s="2264"/>
      <c r="AC36" s="326"/>
      <c r="AD36" s="2264" t="str">
        <f>IF(TITLE_DATE_PR_CHANGE="",IF(TITLE_DATE_PR="","",TITLE_DATE_PR),TITLE_DATE_PR_CHANGE)</f>
        <v>46016.458287037036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1-3.25-932/25</v>
      </c>
      <c r="W37" s="2251"/>
      <c r="X37" s="2251"/>
      <c r="Y37" s="2251"/>
      <c r="Z37" s="2251"/>
      <c r="AA37" s="2251"/>
      <c r="AB37" s="2251"/>
      <c r="AC37" s="326"/>
      <c r="AD37" s="2251" t="str">
        <f>IF(TITLE_NUMBER_PR_CHANGE="",IF(TITLE_NUMBER_PR="","",TITLE_NUMBER_PR),TITLE_NUMBER_PR_CHANGE)</f>
        <v>1-3.25-932/25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552</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552</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446D1-2478-5244-83D8-7AE037041E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90</v>
      </c>
      <c r="F29" s="1653" t="s">
        <v>307</v>
      </c>
      <c r="G29" s="1653" t="s">
        <v>574</v>
      </c>
      <c r="H29" s="1653" t="s">
        <v>308</v>
      </c>
      <c r="I29" s="1653" t="s">
        <v>308</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560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560</v>
      </c>
      <c r="H32" s="557"/>
      <c r="I32" s="557"/>
      <c r="J32" s="289" t="str">
        <f>FHD_NOTE_P_3</f>
        <v/>
      </c>
      <c r="K32" s="1636" t="str">
        <f>IF((LEN(E32)-LEN(SUBSTITUTE(E32,".","")))/LEN(".")=1,"p","")</f>
        <v>p</v>
      </c>
      <c r="AF32" s="1631">
        <v>11</v>
      </c>
    </row>
    <row customHeight="1" ht="11.25" hidden="1">
      <c r="A33" s="2371" t="s">
        <v>576</v>
      </c>
      <c r="D33" s="1638"/>
      <c r="E33" s="546" t="str">
        <f>FHD_NUM_P_4</f>
        <v/>
      </c>
      <c r="F33" s="1524" t="str">
        <f>FHD_P_4</f>
        <v/>
      </c>
      <c r="G33" s="1878" t="s">
        <v>560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581</v>
      </c>
      <c r="C47" s="1636"/>
      <c r="D47" s="575"/>
      <c r="E47" s="546" t="str">
        <f>FHD_NUM_P_11</f>
        <v/>
      </c>
      <c r="F47" s="1524" t="str">
        <f>FHD_P_11</f>
        <v/>
      </c>
      <c r="G47" s="1878" t="s">
        <v>560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582</v>
      </c>
      <c r="C48" s="1636"/>
      <c r="D48" s="1638"/>
      <c r="E48" s="546" t="str">
        <f>FHD_NUM_P_12</f>
        <v>2.3</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560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311</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586</v>
      </c>
      <c r="C72" s="1636"/>
      <c r="D72" s="1638"/>
      <c r="E72" s="546" t="str">
        <f>FHD_NUM_P_34</f>
        <v/>
      </c>
      <c r="F72" s="1880" t="str">
        <f>FHD_P_34</f>
        <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588</v>
      </c>
      <c r="C82" s="735"/>
      <c r="D82" s="733"/>
      <c r="E82" s="546" t="str">
        <f>FHD_NUM_P_44</f>
        <v>7</v>
      </c>
      <c r="F82" s="1880" t="str">
        <f>FHD_P_44</f>
        <v>Объём поднятой воды</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592</v>
      </c>
      <c r="D96" s="1638"/>
      <c r="E96" s="546" t="str">
        <f>FHD_NUM_P_58</f>
        <v/>
      </c>
      <c r="F96" s="1880" t="str">
        <f>FHD_P_58</f>
        <v/>
      </c>
      <c r="G96" s="1881" t="s">
        <v>589</v>
      </c>
      <c r="H96" s="977"/>
      <c r="I96" s="577"/>
      <c r="J96" s="289" t="str">
        <f>FHD_NOTE_P_58</f>
        <v/>
      </c>
      <c r="K96" s="543"/>
      <c r="AF96" s="1631">
        <v>0</v>
      </c>
    </row>
    <row customHeight="1" ht="18.75" hidden="1">
      <c r="A97" s="2371"/>
      <c r="D97" s="1638"/>
      <c r="E97" s="546" t="str">
        <f>FHD_NUM_P_59</f>
        <v/>
      </c>
      <c r="F97" s="1880" t="str">
        <f>FHD_P_59</f>
        <v/>
      </c>
      <c r="G97" s="1881" t="s">
        <v>589</v>
      </c>
      <c r="H97" s="977"/>
      <c r="I97" s="577"/>
      <c r="J97" s="289" t="str">
        <f>FHD_NOTE_P_59</f>
        <v/>
      </c>
      <c r="K97" s="543"/>
      <c r="AF97" s="1631">
        <v>0</v>
      </c>
    </row>
    <row customHeight="1" ht="18.75" hidden="1">
      <c r="A98" s="2371"/>
      <c r="D98" s="1638"/>
      <c r="E98" s="546" t="str">
        <f>FHD_NUM_P_60</f>
        <v/>
      </c>
      <c r="F98" s="1880" t="str">
        <f>FHD_P_60</f>
        <v/>
      </c>
      <c r="G98" s="1881" t="s">
        <v>589</v>
      </c>
      <c r="H98" s="977"/>
      <c r="I98" s="577"/>
      <c r="J98" s="289" t="str">
        <f>FHD_NOTE_P_60</f>
        <v/>
      </c>
      <c r="K98" s="543"/>
      <c r="AF98" s="1631">
        <v>0</v>
      </c>
    </row>
    <row s="1366" customFormat="1" customHeight="1" ht="18.75" hidden="1">
      <c r="A99" s="2371" t="s">
        <v>593</v>
      </c>
      <c r="C99" s="1636"/>
      <c r="D99" s="1638"/>
      <c r="E99" s="546" t="str">
        <f>FHD_NUM_P_61</f>
        <v/>
      </c>
      <c r="F99" s="1880" t="str">
        <f>FHD_P_61</f>
        <v/>
      </c>
      <c r="G99" s="1878" t="s">
        <v>564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594</v>
      </c>
      <c r="G101" s="572"/>
      <c r="H101" s="573"/>
      <c r="I101" s="573"/>
      <c r="J101" s="1004" t="s">
        <v>595</v>
      </c>
      <c r="K101" s="543"/>
      <c r="AF101" s="1631">
        <v>0</v>
      </c>
    </row>
    <row s="1366" customFormat="1" customHeight="1" ht="18.75" hidden="1">
      <c r="A102" s="2371"/>
      <c r="C102" s="1636"/>
      <c r="D102" s="1638"/>
      <c r="E102" s="546" t="str">
        <f>FHD_NUM_P_62</f>
        <v/>
      </c>
      <c r="F102" s="1880" t="str">
        <f>FHD_P_62</f>
        <v/>
      </c>
      <c r="G102" s="1877" t="s">
        <v>564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596</v>
      </c>
      <c r="D104" s="1638"/>
      <c r="E104" s="546" t="str">
        <f>FHD_NUM_P_64</f>
        <v/>
      </c>
      <c r="F104" s="1880" t="str">
        <f>FHD_P_64</f>
        <v/>
      </c>
      <c r="G104" s="1877" t="s">
        <v>591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hidden="1">
      <c r="A113" s="989" t="s">
        <v>599</v>
      </c>
      <c r="D113" s="1638"/>
      <c r="E113" s="546" t="str">
        <f>FHD_NUM_P_73</f>
        <v/>
      </c>
      <c r="F113" s="1880" t="str">
        <f>FHD_P_73</f>
        <v/>
      </c>
      <c r="G113" s="970" t="s">
        <v>598</v>
      </c>
      <c r="H113" s="968"/>
      <c r="I113" s="968"/>
      <c r="J113" s="289" t="str">
        <f>FHD_NOTE_P_73</f>
        <v/>
      </c>
      <c r="K113" s="543"/>
      <c r="AF113" s="1631">
        <v>0</v>
      </c>
    </row>
    <row customHeight="1" ht="33.75">
      <c r="A114" s="989" t="s">
        <v>600</v>
      </c>
      <c r="D114" s="1638"/>
      <c r="E114" s="546" t="str">
        <f>FHD_NUM_P_74</f>
        <v>13</v>
      </c>
      <c r="F114" s="1880" t="str">
        <f>FHD_P_74</f>
        <v>Удельный расход электрической энергии на подачу воды в сеть</v>
      </c>
      <c r="G114" s="1876" t="s">
        <v>601</v>
      </c>
      <c r="H114" s="577"/>
      <c r="I114" s="577"/>
      <c r="J114" s="289" t="str">
        <f>FHD_NOTE_P_74</f>
        <v/>
      </c>
      <c r="K114" s="543"/>
      <c r="AF114" s="1631">
        <v>0</v>
      </c>
    </row>
    <row s="1635" customFormat="1" customHeight="1" ht="18.75">
      <c r="A115" s="2373" t="s">
        <v>602</v>
      </c>
      <c r="B115" s="910"/>
      <c r="C115" s="735"/>
      <c r="D115" s="733"/>
      <c r="E115" s="546" t="str">
        <f>FHD_NUM_P_75</f>
        <v>14</v>
      </c>
      <c r="F115" s="1880" t="str">
        <f>FHD_P_75</f>
        <v>Расход воды на собственные нужды, в том числе:</v>
      </c>
      <c r="G115" s="1876" t="s">
        <v>566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605</v>
      </c>
      <c r="D120" s="1638"/>
      <c r="E120" s="546" t="str">
        <f>FHD_NUM_P_78</f>
        <v/>
      </c>
      <c r="F120" s="1880" t="str">
        <f>FHD_P_78</f>
        <v/>
      </c>
      <c r="G120" s="1877" t="s">
        <v>568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594</v>
      </c>
      <c r="G122" s="572"/>
      <c r="H122" s="573"/>
      <c r="I122" s="573"/>
      <c r="J122" s="1004" t="s">
        <v>606</v>
      </c>
      <c r="K122" s="543"/>
      <c r="AF122" s="1631">
        <v>0</v>
      </c>
    </row>
    <row customHeight="1" ht="22.5" hidden="1">
      <c r="A123" s="2371"/>
      <c r="D123" s="1638"/>
      <c r="E123" s="546" t="str">
        <f>FHD_NUM_P_79</f>
        <v/>
      </c>
      <c r="F123" s="1880" t="str">
        <f>FHD_P_79</f>
        <v/>
      </c>
      <c r="G123" s="1878" t="s">
        <v>570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594</v>
      </c>
      <c r="G125" s="572"/>
      <c r="H125" s="573"/>
      <c r="I125" s="573"/>
      <c r="J125" s="1004" t="s">
        <v>607</v>
      </c>
      <c r="K125" s="543"/>
      <c r="AF125" s="1631">
        <v>0</v>
      </c>
    </row>
    <row customHeight="1" ht="22.5" hidden="1">
      <c r="A126" s="2371"/>
      <c r="D126" s="1638"/>
      <c r="E126" s="546" t="str">
        <f>FHD_NUM_P_80</f>
        <v/>
      </c>
      <c r="F126" s="1880" t="str">
        <f>FHD_P_80</f>
        <v/>
      </c>
      <c r="G126" s="1878" t="s">
        <v>608</v>
      </c>
      <c r="H126" s="557"/>
      <c r="I126" s="557"/>
      <c r="J126" s="289" t="str">
        <f>FHD_NOTE_P_80</f>
        <v/>
      </c>
      <c r="K126" s="543"/>
      <c r="AF126" s="1631">
        <v>0</v>
      </c>
    </row>
    <row customHeight="1" ht="18.75" hidden="1">
      <c r="A127" s="2371"/>
      <c r="D127" s="1638"/>
      <c r="E127" s="546" t="str">
        <f>FHD_NUM_P_81</f>
        <v/>
      </c>
      <c r="F127" s="1880" t="str">
        <f>FHD_P_81</f>
        <v/>
      </c>
      <c r="G127" s="1878" t="s">
        <v>609</v>
      </c>
      <c r="H127" s="557"/>
      <c r="I127" s="557"/>
      <c r="J127" s="289" t="str">
        <f>FHD_NOTE_P_81</f>
        <v/>
      </c>
      <c r="K127" s="543"/>
      <c r="AF127" s="1631">
        <v>0</v>
      </c>
    </row>
    <row customHeight="1" ht="18.75" hidden="1">
      <c r="A128" s="2371"/>
      <c r="C128" s="1636" t="s">
        <v>596</v>
      </c>
      <c r="D128" s="1638"/>
      <c r="E128" s="546" t="str">
        <f>FHD_NUM_P_82</f>
        <v/>
      </c>
      <c r="F128" s="1880" t="str">
        <f>FHD_P_82</f>
        <v/>
      </c>
      <c r="G128" s="1878" t="s">
        <v>311</v>
      </c>
      <c r="H128" s="401"/>
      <c r="I128" s="401"/>
      <c r="J128" s="289" t="str">
        <f>FHD_NOTE_P_82</f>
        <v/>
      </c>
      <c r="K128" s="543"/>
      <c r="AF128" s="1631">
        <v>0</v>
      </c>
    </row>
    <row customHeight="1" ht="18.75" hidden="1">
      <c r="A129" s="2371"/>
      <c r="C129" s="1636" t="s">
        <v>596</v>
      </c>
      <c r="D129" s="1638"/>
      <c r="E129" s="546" t="str">
        <f>FHD_NUM_P_83</f>
        <v/>
      </c>
      <c r="F129" s="1524" t="str">
        <f>FHD_P_83</f>
        <v/>
      </c>
      <c r="G129" s="1878" t="s">
        <v>311</v>
      </c>
      <c r="H129" s="401"/>
      <c r="I129" s="401"/>
      <c r="J129" s="289" t="str">
        <f>FHD_NOTE_P_83</f>
        <v/>
      </c>
      <c r="K129" s="543"/>
      <c r="AF129" s="1631">
        <v>0</v>
      </c>
    </row>
    <row customHeight="1" ht="18.75" hidden="1">
      <c r="A130" s="2371"/>
      <c r="C130" s="1636" t="s">
        <v>596</v>
      </c>
      <c r="D130" s="1638"/>
      <c r="E130" s="546" t="str">
        <f>FHD_NUM_P_84</f>
        <v/>
      </c>
      <c r="F130" s="1524" t="str">
        <f>FHD_P_84</f>
        <v/>
      </c>
      <c r="G130" s="1878" t="s">
        <v>311</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F1408-6B21-B2A8-2538-BF2D8A7F1C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90</v>
      </c>
      <c r="E10" s="2127" t="s">
        <v>90</v>
      </c>
      <c r="F10" s="2127"/>
      <c r="G10" s="521" t="s">
        <v>307</v>
      </c>
      <c r="H10" s="2127" t="s">
        <v>90</v>
      </c>
      <c r="I10" s="2127"/>
      <c r="J10" s="521" t="s">
        <v>610</v>
      </c>
      <c r="K10" s="521" t="s">
        <v>611</v>
      </c>
      <c r="L10" s="2127" t="s">
        <v>90</v>
      </c>
      <c r="M10" s="2127"/>
      <c r="N10" s="521" t="s">
        <v>612</v>
      </c>
      <c r="O10" s="521" t="s">
        <v>613</v>
      </c>
      <c r="P10" s="521" t="s">
        <v>614</v>
      </c>
      <c r="Q10" s="521" t="s">
        <v>615</v>
      </c>
      <c r="R10" s="521" t="s">
        <v>616</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2D19E-0C27-FCE1-EC0E-AD2DBB8A506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628</v>
      </c>
      <c r="I10" s="711"/>
      <c r="J10" s="2367" t="s">
        <v>107</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305</v>
      </c>
      <c r="J13" s="2370"/>
      <c r="K13" s="2370"/>
      <c r="L13" s="2027"/>
      <c r="M13" s="2067"/>
      <c r="O13" s="2127"/>
      <c r="AK13" s="1631">
        <v>11</v>
      </c>
    </row>
    <row customHeight="1" ht="24">
      <c r="I14" s="2020" t="s">
        <v>90</v>
      </c>
      <c r="J14" s="2020" t="s">
        <v>307</v>
      </c>
      <c r="K14" s="2020" t="s">
        <v>574</v>
      </c>
      <c r="L14" s="2060" t="s">
        <v>308</v>
      </c>
      <c r="M14" s="2061" t="s">
        <v>308</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311</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311</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FFD1D-7788-C5D5-A598-37AA21C543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491</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626</v>
      </c>
      <c r="F9" s="2051" t="s">
        <v>632</v>
      </c>
      <c r="H9" s="376"/>
      <c r="I9" s="2025" t="s">
        <v>90</v>
      </c>
      <c r="J9" s="2026" t="s">
        <v>307</v>
      </c>
      <c r="K9" s="2064" t="s">
        <v>574</v>
      </c>
      <c r="L9" s="2065" t="s">
        <v>308</v>
      </c>
      <c r="M9" s="2389"/>
      <c r="W9" s="1631">
        <v>34</v>
      </c>
    </row>
    <row customHeight="1" ht="35.699999999999996">
      <c r="B10" s="2053" t="s">
        <v>698</v>
      </c>
      <c r="C10" s="2053" t="s">
        <v>699</v>
      </c>
      <c r="D10" s="2052" t="s">
        <v>635</v>
      </c>
      <c r="E10" s="2056" t="s">
        <v>636</v>
      </c>
      <c r="F10" s="2056" t="s">
        <v>636</v>
      </c>
      <c r="H10" s="376"/>
      <c r="I10" s="2024" t="s">
        <v>111</v>
      </c>
      <c r="J10" s="1886" t="s">
        <v>700</v>
      </c>
      <c r="K10" s="2018" t="s">
        <v>311</v>
      </c>
      <c r="L10" s="818"/>
      <c r="M10" s="297" t="s">
        <v>701</v>
      </c>
      <c r="W10" s="1631">
        <v>34</v>
      </c>
    </row>
    <row customHeight="1" ht="50.25">
      <c r="B11" s="2053" t="s">
        <v>702</v>
      </c>
      <c r="C11" s="2053" t="s">
        <v>703</v>
      </c>
      <c r="D11" s="2052" t="s">
        <v>635</v>
      </c>
      <c r="E11" s="2056" t="s">
        <v>636</v>
      </c>
      <c r="F11" s="2056" t="s">
        <v>636</v>
      </c>
      <c r="H11" s="376"/>
      <c r="I11" s="2024" t="s">
        <v>112</v>
      </c>
      <c r="J11" s="1886" t="s">
        <v>704</v>
      </c>
      <c r="K11" s="2018" t="s">
        <v>311</v>
      </c>
      <c r="L11" s="818"/>
      <c r="M11" s="297" t="s">
        <v>701</v>
      </c>
      <c r="W11" s="1631">
        <v>48</v>
      </c>
    </row>
    <row customHeight="1" ht="48.29999999999999">
      <c r="B12" s="2053" t="s">
        <v>705</v>
      </c>
      <c r="C12" s="2053" t="s">
        <v>706</v>
      </c>
      <c r="D12" s="2052" t="s">
        <v>635</v>
      </c>
      <c r="E12" s="2056" t="s">
        <v>636</v>
      </c>
      <c r="F12" s="2056" t="s">
        <v>636</v>
      </c>
      <c r="H12" s="1688"/>
      <c r="I12" s="2024" t="s">
        <v>92</v>
      </c>
      <c r="J12" s="2031" t="s">
        <v>707</v>
      </c>
      <c r="K12" s="2018" t="s">
        <v>311</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B4A98-A6BD-9E65-28D1-356B82EBC25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90</v>
      </c>
      <c r="F14" s="1634" t="s">
        <v>307</v>
      </c>
      <c r="G14" s="1634" t="s">
        <v>574</v>
      </c>
      <c r="H14" s="1634" t="s">
        <v>308</v>
      </c>
      <c r="I14" s="1634" t="s">
        <v>308</v>
      </c>
      <c r="J14" s="2127"/>
      <c r="AF14" s="1631">
        <v>23</v>
      </c>
    </row>
    <row customHeight="1" ht="19.95">
      <c r="D15" s="1638"/>
      <c r="E15" s="1630" t="s">
        <v>111</v>
      </c>
      <c r="F15" s="707" t="s">
        <v>712</v>
      </c>
      <c r="G15" s="1646" t="s">
        <v>560</v>
      </c>
      <c r="H15" s="557"/>
      <c r="I15" s="557"/>
      <c r="J15" s="289" t="s">
        <v>713</v>
      </c>
      <c r="K15" s="543" t="s">
        <v>638</v>
      </c>
      <c r="AF15" s="1631">
        <v>19</v>
      </c>
    </row>
    <row customHeight="1" ht="35.699999999999996">
      <c r="D16" s="1638"/>
      <c r="E16" s="1630" t="s">
        <v>112</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312</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315</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92</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113</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28A09-767F-04C9-98C2-4E65C33610B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90</v>
      </c>
      <c r="F14" s="1660" t="s">
        <v>307</v>
      </c>
      <c r="G14" s="1660" t="s">
        <v>574</v>
      </c>
      <c r="H14" s="1660" t="s">
        <v>308</v>
      </c>
      <c r="I14" s="1660" t="s">
        <v>308</v>
      </c>
      <c r="J14" s="2127"/>
      <c r="AF14" s="1631">
        <v>23</v>
      </c>
    </row>
    <row customHeight="1" ht="19.95">
      <c r="D15" s="1638"/>
      <c r="E15" s="1630" t="s">
        <v>111</v>
      </c>
      <c r="F15" s="707" t="s">
        <v>783</v>
      </c>
      <c r="G15" s="1657" t="s">
        <v>560</v>
      </c>
      <c r="H15" s="557"/>
      <c r="I15" s="557"/>
      <c r="J15" s="289" t="s">
        <v>784</v>
      </c>
      <c r="K15" s="543" t="s">
        <v>638</v>
      </c>
      <c r="AF15" s="1631">
        <v>19</v>
      </c>
    </row>
    <row customHeight="1" ht="24">
      <c r="D16" s="1638"/>
      <c r="E16" s="1630" t="s">
        <v>112</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312</v>
      </c>
      <c r="F20" s="1667" t="s">
        <v>791</v>
      </c>
      <c r="G20" s="1654" t="s">
        <v>560</v>
      </c>
      <c r="H20" s="557"/>
      <c r="I20" s="557"/>
      <c r="J20" s="289"/>
      <c r="K20" s="543"/>
      <c r="AF20" s="1631">
        <v>34</v>
      </c>
    </row>
    <row customHeight="1" ht="48.29999999999999">
      <c r="D21" s="1638"/>
      <c r="E21" s="1664" t="s">
        <v>315</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113</v>
      </c>
      <c r="F35" s="1661" t="s">
        <v>637</v>
      </c>
      <c r="G35" s="1657" t="s">
        <v>311</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686C8-C7E8-4E55-323C-40C3FE18CBE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90</v>
      </c>
      <c r="E11" s="705" t="s">
        <v>814</v>
      </c>
      <c r="F11" s="705" t="s">
        <v>574</v>
      </c>
      <c r="G11" s="465" t="s">
        <v>308</v>
      </c>
      <c r="H11" s="465" t="s">
        <v>395</v>
      </c>
      <c r="I11" s="807" t="s">
        <v>308</v>
      </c>
      <c r="J11" s="808" t="s">
        <v>395</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815</v>
      </c>
      <c r="D13" s="953" t="s">
        <v>111</v>
      </c>
      <c r="E13" s="279" t="s">
        <v>816</v>
      </c>
      <c r="F13" s="660" t="s">
        <v>817</v>
      </c>
      <c r="G13" s="557"/>
      <c r="H13" s="661"/>
      <c r="I13" s="557"/>
      <c r="J13" s="661"/>
      <c r="K13" s="289" t="s">
        <v>818</v>
      </c>
      <c r="L13" s="720"/>
      <c r="X13" s="505">
        <v>0</v>
      </c>
    </row>
    <row customHeight="1" ht="22.5" hidden="1">
      <c r="A14" s="2392"/>
      <c r="D14" s="539" t="s">
        <v>112</v>
      </c>
      <c r="E14" s="279" t="s">
        <v>819</v>
      </c>
      <c r="F14" s="660" t="s">
        <v>820</v>
      </c>
      <c r="G14" s="557"/>
      <c r="H14" s="662"/>
      <c r="I14" s="557"/>
      <c r="J14" s="662"/>
      <c r="K14" s="289" t="s">
        <v>821</v>
      </c>
      <c r="L14" s="720"/>
      <c r="X14" s="505">
        <v>0</v>
      </c>
    </row>
    <row s="1635" customFormat="1" customHeight="1" ht="78.75" hidden="1">
      <c r="A15" s="2392"/>
      <c r="B15" s="511"/>
      <c r="D15" s="953" t="s">
        <v>92</v>
      </c>
      <c r="E15" s="707" t="s">
        <v>822</v>
      </c>
      <c r="F15" s="950" t="s">
        <v>311</v>
      </c>
      <c r="G15" s="950" t="s">
        <v>311</v>
      </c>
      <c r="H15" s="106"/>
      <c r="I15" s="950" t="s">
        <v>311</v>
      </c>
      <c r="J15" s="106"/>
      <c r="K15" s="289" t="s">
        <v>823</v>
      </c>
      <c r="L15" s="720"/>
      <c r="X15" s="758">
        <v>0</v>
      </c>
    </row>
    <row s="1635" customFormat="1" customHeight="1" ht="22.5" hidden="1">
      <c r="A16" s="2392"/>
      <c r="B16" s="511"/>
      <c r="D16" s="953" t="s">
        <v>329</v>
      </c>
      <c r="E16" s="954" t="s">
        <v>824</v>
      </c>
      <c r="F16" s="950" t="s">
        <v>825</v>
      </c>
      <c r="G16" s="817"/>
      <c r="H16" s="106"/>
      <c r="I16" s="817"/>
      <c r="J16" s="106"/>
      <c r="K16" s="289"/>
      <c r="L16" s="720"/>
      <c r="X16" s="758">
        <v>0</v>
      </c>
    </row>
    <row s="1635" customFormat="1" customHeight="1" ht="22.5" hidden="1">
      <c r="A17" s="2392"/>
      <c r="B17" s="511"/>
      <c r="D17" s="953" t="s">
        <v>337</v>
      </c>
      <c r="E17" s="954" t="s">
        <v>826</v>
      </c>
      <c r="F17" s="950" t="s">
        <v>827</v>
      </c>
      <c r="G17" s="817"/>
      <c r="H17" s="106"/>
      <c r="I17" s="817"/>
      <c r="J17" s="106"/>
      <c r="K17" s="289"/>
      <c r="L17" s="720"/>
      <c r="X17" s="758">
        <v>0</v>
      </c>
    </row>
    <row s="1635" customFormat="1" customHeight="1" ht="33.75" hidden="1">
      <c r="A18" s="2392"/>
      <c r="B18" s="511"/>
      <c r="D18" s="953" t="s">
        <v>339</v>
      </c>
      <c r="E18" s="954" t="s">
        <v>828</v>
      </c>
      <c r="F18" s="950" t="s">
        <v>579</v>
      </c>
      <c r="G18" s="680"/>
      <c r="H18" s="106"/>
      <c r="I18" s="680"/>
      <c r="J18" s="106"/>
      <c r="K18" s="289"/>
      <c r="L18" s="720"/>
      <c r="X18" s="758">
        <v>0</v>
      </c>
    </row>
    <row customHeight="1" ht="101.25" hidden="1">
      <c r="A19" s="2392"/>
      <c r="D19" s="953" t="s">
        <v>93</v>
      </c>
      <c r="E19" s="279" t="s">
        <v>829</v>
      </c>
      <c r="F19" s="660" t="s">
        <v>554</v>
      </c>
      <c r="G19" s="663"/>
      <c r="H19" s="662"/>
      <c r="I19" s="955"/>
      <c r="J19" s="662"/>
      <c r="K19" s="289" t="s">
        <v>830</v>
      </c>
      <c r="L19" s="720"/>
      <c r="X19" s="505">
        <v>0</v>
      </c>
    </row>
    <row s="1635" customFormat="1" customHeight="1" ht="18.75" hidden="1">
      <c r="A20" s="2392"/>
      <c r="C20" s="956"/>
      <c r="D20" s="953" t="s">
        <v>761</v>
      </c>
      <c r="E20" s="954" t="s">
        <v>831</v>
      </c>
      <c r="F20" s="950" t="s">
        <v>311</v>
      </c>
      <c r="G20" s="950" t="s">
        <v>311</v>
      </c>
      <c r="H20" s="949" t="s">
        <v>311</v>
      </c>
      <c r="I20" s="950" t="s">
        <v>311</v>
      </c>
      <c r="J20" s="949" t="s">
        <v>311</v>
      </c>
      <c r="K20" s="948"/>
      <c r="L20" s="720"/>
      <c r="W20" s="675"/>
      <c r="X20" s="758">
        <v>0</v>
      </c>
    </row>
    <row s="1635" customFormat="1" customHeight="1" ht="33.75" hidden="1">
      <c r="A21" s="2392"/>
      <c r="C21" s="956"/>
      <c r="D21" s="953" t="s">
        <v>764</v>
      </c>
      <c r="E21" s="576" t="s">
        <v>832</v>
      </c>
      <c r="F21" s="950" t="s">
        <v>833</v>
      </c>
      <c r="G21" s="680"/>
      <c r="H21" s="106"/>
      <c r="I21" s="680"/>
      <c r="J21" s="106"/>
      <c r="K21" s="948"/>
      <c r="L21" s="720"/>
      <c r="W21" s="675"/>
      <c r="X21" s="758">
        <v>0</v>
      </c>
    </row>
    <row s="1635" customFormat="1" customHeight="1" ht="33.75" hidden="1">
      <c r="A22" s="2392"/>
      <c r="C22" s="956"/>
      <c r="D22" s="953" t="s">
        <v>767</v>
      </c>
      <c r="E22" s="576" t="s">
        <v>834</v>
      </c>
      <c r="F22" s="950" t="s">
        <v>835</v>
      </c>
      <c r="G22" s="680"/>
      <c r="H22" s="106"/>
      <c r="I22" s="680"/>
      <c r="J22" s="106"/>
      <c r="K22" s="948"/>
      <c r="L22" s="720"/>
      <c r="W22" s="675"/>
      <c r="X22" s="758">
        <v>0</v>
      </c>
    </row>
    <row s="1635" customFormat="1" customHeight="1" ht="22.5" hidden="1">
      <c r="A23" s="2392"/>
      <c r="C23" s="956"/>
      <c r="D23" s="953" t="s">
        <v>803</v>
      </c>
      <c r="E23" s="954" t="s">
        <v>836</v>
      </c>
      <c r="F23" s="950" t="s">
        <v>311</v>
      </c>
      <c r="G23" s="950" t="s">
        <v>311</v>
      </c>
      <c r="H23" s="949" t="s">
        <v>311</v>
      </c>
      <c r="I23" s="950" t="s">
        <v>311</v>
      </c>
      <c r="J23" s="949" t="s">
        <v>311</v>
      </c>
      <c r="K23" s="948"/>
      <c r="L23" s="720"/>
      <c r="W23" s="675"/>
      <c r="X23" s="758">
        <v>0</v>
      </c>
    </row>
    <row s="1635" customFormat="1" customHeight="1" ht="22.5" hidden="1">
      <c r="A24" s="2392"/>
      <c r="C24" s="956"/>
      <c r="D24" s="953" t="s">
        <v>837</v>
      </c>
      <c r="E24" s="576" t="s">
        <v>838</v>
      </c>
      <c r="F24" s="950" t="s">
        <v>839</v>
      </c>
      <c r="G24" s="680"/>
      <c r="H24" s="686"/>
      <c r="I24" s="680"/>
      <c r="J24" s="686"/>
      <c r="K24" s="948"/>
      <c r="L24" s="720"/>
      <c r="W24" s="675"/>
      <c r="X24" s="758">
        <v>0</v>
      </c>
    </row>
    <row s="1635" customFormat="1" customHeight="1" ht="22.5" hidden="1">
      <c r="A25" s="2392"/>
      <c r="C25" s="956"/>
      <c r="D25" s="953" t="s">
        <v>840</v>
      </c>
      <c r="E25" s="576" t="s">
        <v>841</v>
      </c>
      <c r="F25" s="950" t="s">
        <v>311</v>
      </c>
      <c r="G25" s="950" t="s">
        <v>311</v>
      </c>
      <c r="H25" s="949" t="s">
        <v>311</v>
      </c>
      <c r="I25" s="950" t="s">
        <v>311</v>
      </c>
      <c r="J25" s="949" t="s">
        <v>311</v>
      </c>
      <c r="K25" s="948"/>
      <c r="L25" s="720"/>
      <c r="W25" s="675"/>
      <c r="X25" s="758">
        <v>0</v>
      </c>
    </row>
    <row s="1635" customFormat="1" customHeight="1" ht="18.75" hidden="1">
      <c r="A26" s="2392"/>
      <c r="C26" s="956"/>
      <c r="D26" s="953" t="s">
        <v>842</v>
      </c>
      <c r="E26" s="553" t="s">
        <v>843</v>
      </c>
      <c r="F26" s="950" t="s">
        <v>844</v>
      </c>
      <c r="G26" s="680"/>
      <c r="H26" s="686"/>
      <c r="I26" s="680"/>
      <c r="J26" s="686"/>
      <c r="K26" s="948"/>
      <c r="L26" s="720"/>
      <c r="W26" s="675"/>
      <c r="X26" s="758">
        <v>0</v>
      </c>
    </row>
    <row s="1635" customFormat="1" customHeight="1" ht="18.75" hidden="1">
      <c r="A27" s="2392"/>
      <c r="C27" s="956"/>
      <c r="D27" s="953" t="s">
        <v>845</v>
      </c>
      <c r="E27" s="553" t="s">
        <v>846</v>
      </c>
      <c r="F27" s="950" t="s">
        <v>847</v>
      </c>
      <c r="G27" s="680"/>
      <c r="H27" s="686"/>
      <c r="I27" s="680"/>
      <c r="J27" s="686"/>
      <c r="K27" s="948"/>
      <c r="L27" s="720"/>
      <c r="W27" s="675"/>
      <c r="X27" s="758">
        <v>0</v>
      </c>
    </row>
    <row s="1635" customFormat="1" customHeight="1" ht="18.75" hidden="1">
      <c r="A28" s="2392"/>
      <c r="C28" s="956"/>
      <c r="D28" s="953" t="s">
        <v>848</v>
      </c>
      <c r="E28" s="576" t="s">
        <v>849</v>
      </c>
      <c r="F28" s="950" t="s">
        <v>311</v>
      </c>
      <c r="G28" s="950" t="s">
        <v>311</v>
      </c>
      <c r="H28" s="949" t="s">
        <v>311</v>
      </c>
      <c r="I28" s="950" t="s">
        <v>311</v>
      </c>
      <c r="J28" s="949" t="s">
        <v>311</v>
      </c>
      <c r="K28" s="948"/>
      <c r="L28" s="720"/>
      <c r="W28" s="675"/>
      <c r="X28" s="758">
        <v>0</v>
      </c>
    </row>
    <row s="1635" customFormat="1" customHeight="1" ht="18.75" hidden="1">
      <c r="A29" s="2392"/>
      <c r="C29" s="956"/>
      <c r="D29" s="953" t="s">
        <v>850</v>
      </c>
      <c r="E29" s="553" t="s">
        <v>843</v>
      </c>
      <c r="F29" s="950" t="s">
        <v>851</v>
      </c>
      <c r="G29" s="680"/>
      <c r="H29" s="686"/>
      <c r="I29" s="680"/>
      <c r="J29" s="686"/>
      <c r="K29" s="948"/>
      <c r="L29" s="720"/>
      <c r="W29" s="675"/>
      <c r="X29" s="758">
        <v>0</v>
      </c>
    </row>
    <row s="1635" customFormat="1" customHeight="1" ht="18.75" hidden="1">
      <c r="A30" s="2392"/>
      <c r="C30" s="956"/>
      <c r="D30" s="953" t="s">
        <v>852</v>
      </c>
      <c r="E30" s="553" t="s">
        <v>853</v>
      </c>
      <c r="F30" s="950" t="s">
        <v>854</v>
      </c>
      <c r="G30" s="680"/>
      <c r="H30" s="686"/>
      <c r="I30" s="680"/>
      <c r="J30" s="686"/>
      <c r="K30" s="948"/>
      <c r="L30" s="720"/>
      <c r="W30" s="675"/>
      <c r="X30" s="758">
        <v>0</v>
      </c>
    </row>
    <row customHeight="1" ht="126.75" hidden="1">
      <c r="A31" s="2392"/>
      <c r="D31" s="953" t="s">
        <v>113</v>
      </c>
      <c r="E31" s="279" t="s">
        <v>855</v>
      </c>
      <c r="F31" s="660" t="s">
        <v>566</v>
      </c>
      <c r="G31" s="557"/>
      <c r="H31" s="662"/>
      <c r="I31" s="557"/>
      <c r="J31" s="662"/>
      <c r="K31" s="289" t="s">
        <v>856</v>
      </c>
      <c r="L31" s="720"/>
      <c r="X31" s="505">
        <v>0</v>
      </c>
    </row>
    <row customHeight="1" ht="56.25" hidden="1">
      <c r="A32" s="2392"/>
      <c r="D32" s="953" t="s">
        <v>94</v>
      </c>
      <c r="E32" s="279" t="s">
        <v>857</v>
      </c>
      <c r="F32" s="539" t="s">
        <v>827</v>
      </c>
      <c r="G32" s="557"/>
      <c r="H32" s="662"/>
      <c r="I32" s="557"/>
      <c r="J32" s="662"/>
      <c r="K32" s="289" t="s">
        <v>858</v>
      </c>
      <c r="L32" s="720"/>
      <c r="X32" s="505">
        <v>0</v>
      </c>
    </row>
    <row customHeight="1" ht="11.25" hidden="1">
      <c r="A33" s="2392"/>
      <c r="E33" s="664"/>
      <c r="F33" s="181"/>
      <c r="G33" s="181"/>
      <c r="H33" s="181"/>
      <c r="I33" s="181"/>
      <c r="J33" s="181"/>
      <c r="K33" s="181"/>
      <c r="X33" s="505">
        <v>0</v>
      </c>
    </row>
    <row customHeight="1" ht="12.75" hidden="1">
      <c r="A34" s="2392"/>
      <c r="D34" s="65">
        <v>1</v>
      </c>
      <c r="E34" s="335" t="s">
        <v>859</v>
      </c>
      <c r="X34" s="505">
        <v>0</v>
      </c>
    </row>
    <row customHeight="1" ht="11.25" hidden="1">
      <c r="A35" s="2392"/>
      <c r="D35" s="369"/>
      <c r="E35" s="335" t="s">
        <v>860</v>
      </c>
      <c r="X35" s="505">
        <v>0</v>
      </c>
    </row>
    <row s="1635" customFormat="1" customHeight="1" ht="11.549999999999999">
      <c r="A36" s="1033"/>
      <c r="B36" s="518"/>
      <c r="D36" s="1034"/>
      <c r="E36" s="1035"/>
      <c r="X36" s="509">
        <v>11</v>
      </c>
    </row>
    <row s="1635" customFormat="1" customHeight="1" ht="22.5">
      <c r="A37" s="2392" t="s">
        <v>861</v>
      </c>
      <c r="B37" s="511"/>
      <c r="D37" s="953">
        <v>1</v>
      </c>
      <c r="E37" s="707" t="s">
        <v>862</v>
      </c>
      <c r="F37" s="660" t="s">
        <v>817</v>
      </c>
      <c r="G37" s="557"/>
      <c r="H37" s="519"/>
      <c r="I37" s="557"/>
      <c r="J37" s="519"/>
      <c r="K37" s="289" t="s">
        <v>863</v>
      </c>
      <c r="X37" s="758">
        <v>0</v>
      </c>
    </row>
    <row s="1635" customFormat="1" customHeight="1" ht="22.5">
      <c r="A38" s="2392"/>
      <c r="B38" s="511"/>
      <c r="D38" s="669" t="s">
        <v>112</v>
      </c>
      <c r="E38" s="1032" t="s">
        <v>864</v>
      </c>
      <c r="F38" s="1036" t="s">
        <v>554</v>
      </c>
      <c r="G38" s="1036" t="s">
        <v>554</v>
      </c>
      <c r="H38" s="1030"/>
      <c r="I38" s="1036" t="s">
        <v>554</v>
      </c>
      <c r="J38" s="1030"/>
      <c r="K38" s="1031"/>
      <c r="X38" s="758">
        <v>0</v>
      </c>
    </row>
    <row s="1635" customFormat="1" customHeight="1" ht="33.75">
      <c r="A39" s="2392"/>
      <c r="B39" s="511"/>
      <c r="D39" s="665" t="s">
        <v>719</v>
      </c>
      <c r="E39" s="723" t="s">
        <v>865</v>
      </c>
      <c r="F39" s="660" t="s">
        <v>866</v>
      </c>
      <c r="G39" s="668"/>
      <c r="H39" s="1023"/>
      <c r="I39" s="668"/>
      <c r="J39" s="1023"/>
      <c r="K39" s="289" t="s">
        <v>867</v>
      </c>
      <c r="X39" s="758">
        <v>0</v>
      </c>
    </row>
    <row s="1635" customFormat="1" customHeight="1" ht="33.75">
      <c r="A40" s="2392"/>
      <c r="B40" s="511"/>
      <c r="D40" s="665" t="s">
        <v>722</v>
      </c>
      <c r="E40" s="723" t="s">
        <v>868</v>
      </c>
      <c r="F40" s="1027" t="s">
        <v>869</v>
      </c>
      <c r="G40" s="741"/>
      <c r="H40" s="1023"/>
      <c r="I40" s="741"/>
      <c r="J40" s="1023"/>
      <c r="K40" s="289" t="s">
        <v>870</v>
      </c>
      <c r="X40" s="758">
        <v>0</v>
      </c>
    </row>
    <row s="1635" customFormat="1" customHeight="1" ht="22.5">
      <c r="A41" s="2392"/>
      <c r="B41" s="511"/>
      <c r="D41" s="665" t="s">
        <v>92</v>
      </c>
      <c r="E41" s="722" t="s">
        <v>871</v>
      </c>
      <c r="F41" s="660" t="s">
        <v>554</v>
      </c>
      <c r="G41" s="660" t="s">
        <v>554</v>
      </c>
      <c r="H41" s="1024"/>
      <c r="I41" s="660" t="s">
        <v>554</v>
      </c>
      <c r="J41" s="1024"/>
      <c r="K41" s="302"/>
      <c r="X41" s="758">
        <v>0</v>
      </c>
    </row>
    <row s="1635" customFormat="1" customHeight="1" ht="45">
      <c r="A42" s="2392"/>
      <c r="B42" s="511"/>
      <c r="D42" s="665" t="s">
        <v>329</v>
      </c>
      <c r="E42" s="723" t="s">
        <v>872</v>
      </c>
      <c r="F42" s="660" t="s">
        <v>566</v>
      </c>
      <c r="G42" s="557"/>
      <c r="H42" s="1024"/>
      <c r="I42" s="557"/>
      <c r="J42" s="1024"/>
      <c r="K42" s="302" t="s">
        <v>873</v>
      </c>
      <c r="X42" s="758">
        <v>0</v>
      </c>
    </row>
    <row s="1635" customFormat="1" customHeight="1" ht="45">
      <c r="A43" s="2392"/>
      <c r="B43" s="511"/>
      <c r="D43" s="665" t="s">
        <v>337</v>
      </c>
      <c r="E43" s="667" t="s">
        <v>874</v>
      </c>
      <c r="F43" s="1028" t="s">
        <v>566</v>
      </c>
      <c r="G43" s="742"/>
      <c r="H43" s="1023"/>
      <c r="I43" s="742"/>
      <c r="J43" s="1023"/>
      <c r="K43" s="302" t="s">
        <v>875</v>
      </c>
      <c r="X43" s="758">
        <v>0</v>
      </c>
    </row>
    <row s="1635" customFormat="1" customHeight="1" ht="11.25">
      <c r="A44" s="2392"/>
      <c r="B44" s="511"/>
      <c r="D44" s="665" t="s">
        <v>93</v>
      </c>
      <c r="E44" s="666" t="s">
        <v>876</v>
      </c>
      <c r="F44" s="660" t="s">
        <v>866</v>
      </c>
      <c r="G44" s="668"/>
      <c r="H44" s="1023"/>
      <c r="I44" s="668"/>
      <c r="J44" s="1023"/>
      <c r="K44" s="289"/>
      <c r="X44" s="758">
        <v>0</v>
      </c>
    </row>
    <row s="1635" customFormat="1" customHeight="1" ht="11.25">
      <c r="A45" s="2392"/>
      <c r="B45" s="511"/>
      <c r="D45" s="665" t="s">
        <v>761</v>
      </c>
      <c r="E45" s="667" t="s">
        <v>877</v>
      </c>
      <c r="F45" s="660" t="s">
        <v>866</v>
      </c>
      <c r="G45" s="668"/>
      <c r="H45" s="1023"/>
      <c r="I45" s="668"/>
      <c r="J45" s="1023"/>
      <c r="K45" s="289"/>
      <c r="X45" s="758">
        <v>0</v>
      </c>
    </row>
    <row s="1635" customFormat="1" customHeight="1" ht="11.25">
      <c r="A46" s="2392"/>
      <c r="B46" s="511"/>
      <c r="D46" s="665" t="s">
        <v>803</v>
      </c>
      <c r="E46" s="667" t="s">
        <v>878</v>
      </c>
      <c r="F46" s="660" t="s">
        <v>866</v>
      </c>
      <c r="G46" s="668"/>
      <c r="H46" s="1023"/>
      <c r="I46" s="668"/>
      <c r="J46" s="1023"/>
      <c r="K46" s="289"/>
      <c r="X46" s="758">
        <v>0</v>
      </c>
    </row>
    <row s="1635" customFormat="1" customHeight="1" ht="11.25">
      <c r="A47" s="2392"/>
      <c r="B47" s="511"/>
      <c r="D47" s="665" t="s">
        <v>806</v>
      </c>
      <c r="E47" s="667" t="s">
        <v>879</v>
      </c>
      <c r="F47" s="660" t="s">
        <v>866</v>
      </c>
      <c r="G47" s="668"/>
      <c r="H47" s="1023"/>
      <c r="I47" s="668"/>
      <c r="J47" s="1023"/>
      <c r="K47" s="289"/>
      <c r="X47" s="758">
        <v>0</v>
      </c>
    </row>
    <row s="1635" customFormat="1" customHeight="1" ht="11.25">
      <c r="A48" s="2392"/>
      <c r="B48" s="511"/>
      <c r="D48" s="665" t="s">
        <v>880</v>
      </c>
      <c r="E48" s="671" t="s">
        <v>881</v>
      </c>
      <c r="F48" s="660" t="s">
        <v>866</v>
      </c>
      <c r="G48" s="668"/>
      <c r="H48" s="1023"/>
      <c r="I48" s="668"/>
      <c r="J48" s="1023"/>
      <c r="K48" s="289"/>
      <c r="X48" s="758">
        <v>0</v>
      </c>
    </row>
    <row s="1635" customFormat="1" customHeight="1" ht="11.25">
      <c r="A49" s="2392"/>
      <c r="B49" s="511"/>
      <c r="D49" s="665" t="s">
        <v>882</v>
      </c>
      <c r="E49" s="671" t="s">
        <v>883</v>
      </c>
      <c r="F49" s="660" t="s">
        <v>866</v>
      </c>
      <c r="G49" s="668"/>
      <c r="H49" s="1023"/>
      <c r="I49" s="668"/>
      <c r="J49" s="1023"/>
      <c r="K49" s="289"/>
      <c r="X49" s="758">
        <v>0</v>
      </c>
    </row>
    <row s="1635" customFormat="1" customHeight="1" ht="11.25">
      <c r="A50" s="2392"/>
      <c r="B50" s="511"/>
      <c r="D50" s="665" t="s">
        <v>884</v>
      </c>
      <c r="E50" s="667" t="s">
        <v>885</v>
      </c>
      <c r="F50" s="660" t="s">
        <v>866</v>
      </c>
      <c r="G50" s="668"/>
      <c r="H50" s="1023"/>
      <c r="I50" s="668"/>
      <c r="J50" s="1023"/>
      <c r="K50" s="289"/>
      <c r="X50" s="758">
        <v>0</v>
      </c>
    </row>
    <row s="1635" customFormat="1" customHeight="1" ht="11.25">
      <c r="A51" s="2392"/>
      <c r="B51" s="511"/>
      <c r="D51" s="665" t="s">
        <v>886</v>
      </c>
      <c r="E51" s="667" t="s">
        <v>887</v>
      </c>
      <c r="F51" s="660" t="s">
        <v>866</v>
      </c>
      <c r="G51" s="668"/>
      <c r="H51" s="1023"/>
      <c r="I51" s="668"/>
      <c r="J51" s="1023"/>
      <c r="K51" s="289"/>
      <c r="X51" s="758">
        <v>0</v>
      </c>
    </row>
    <row s="1635" customFormat="1" customHeight="1" ht="45">
      <c r="A52" s="2392"/>
      <c r="B52" s="511"/>
      <c r="D52" s="665" t="s">
        <v>113</v>
      </c>
      <c r="E52" s="666" t="s">
        <v>888</v>
      </c>
      <c r="F52" s="660" t="s">
        <v>866</v>
      </c>
      <c r="G52" s="668"/>
      <c r="H52" s="1023"/>
      <c r="I52" s="668"/>
      <c r="J52" s="1023"/>
      <c r="K52" s="289"/>
      <c r="X52" s="758">
        <v>0</v>
      </c>
    </row>
    <row s="1635" customFormat="1" customHeight="1" ht="11.25">
      <c r="A53" s="2392"/>
      <c r="B53" s="511"/>
      <c r="D53" s="665" t="s">
        <v>318</v>
      </c>
      <c r="E53" s="667" t="s">
        <v>877</v>
      </c>
      <c r="F53" s="660" t="s">
        <v>866</v>
      </c>
      <c r="G53" s="668"/>
      <c r="H53" s="1023"/>
      <c r="I53" s="668"/>
      <c r="J53" s="1023"/>
      <c r="K53" s="289"/>
      <c r="X53" s="758">
        <v>0</v>
      </c>
    </row>
    <row s="1635" customFormat="1" customHeight="1" ht="11.25">
      <c r="A54" s="2392"/>
      <c r="B54" s="511"/>
      <c r="D54" s="665" t="s">
        <v>889</v>
      </c>
      <c r="E54" s="667" t="s">
        <v>878</v>
      </c>
      <c r="F54" s="660" t="s">
        <v>866</v>
      </c>
      <c r="G54" s="668"/>
      <c r="H54" s="1023"/>
      <c r="I54" s="668"/>
      <c r="J54" s="1023"/>
      <c r="K54" s="289"/>
      <c r="X54" s="758">
        <v>0</v>
      </c>
    </row>
    <row s="1635" customFormat="1" customHeight="1" ht="11.25">
      <c r="A55" s="2392"/>
      <c r="B55" s="511"/>
      <c r="D55" s="665" t="s">
        <v>890</v>
      </c>
      <c r="E55" s="667" t="s">
        <v>879</v>
      </c>
      <c r="F55" s="660" t="s">
        <v>866</v>
      </c>
      <c r="G55" s="668"/>
      <c r="H55" s="1023"/>
      <c r="I55" s="668"/>
      <c r="J55" s="1023"/>
      <c r="K55" s="289"/>
      <c r="X55" s="758">
        <v>0</v>
      </c>
    </row>
    <row s="1635" customFormat="1" customHeight="1" ht="11.25">
      <c r="A56" s="2392"/>
      <c r="B56" s="511"/>
      <c r="D56" s="665" t="s">
        <v>891</v>
      </c>
      <c r="E56" s="671" t="s">
        <v>881</v>
      </c>
      <c r="F56" s="660" t="s">
        <v>866</v>
      </c>
      <c r="G56" s="668"/>
      <c r="H56" s="1023"/>
      <c r="I56" s="668"/>
      <c r="J56" s="1023"/>
      <c r="K56" s="289"/>
      <c r="X56" s="758">
        <v>0</v>
      </c>
    </row>
    <row s="1635" customFormat="1" customHeight="1" ht="11.25">
      <c r="A57" s="2392"/>
      <c r="B57" s="511"/>
      <c r="D57" s="665" t="s">
        <v>892</v>
      </c>
      <c r="E57" s="671" t="s">
        <v>883</v>
      </c>
      <c r="F57" s="660" t="s">
        <v>866</v>
      </c>
      <c r="G57" s="668"/>
      <c r="H57" s="1023"/>
      <c r="I57" s="668"/>
      <c r="J57" s="1023"/>
      <c r="K57" s="289"/>
      <c r="X57" s="758">
        <v>0</v>
      </c>
    </row>
    <row s="1635" customFormat="1" customHeight="1" ht="11.25">
      <c r="A58" s="2392"/>
      <c r="B58" s="511"/>
      <c r="D58" s="665" t="s">
        <v>893</v>
      </c>
      <c r="E58" s="667" t="s">
        <v>885</v>
      </c>
      <c r="F58" s="660" t="s">
        <v>866</v>
      </c>
      <c r="G58" s="668"/>
      <c r="H58" s="1023"/>
      <c r="I58" s="668"/>
      <c r="J58" s="1023"/>
      <c r="K58" s="289"/>
      <c r="X58" s="758">
        <v>0</v>
      </c>
    </row>
    <row s="1635" customFormat="1" customHeight="1" ht="11.25">
      <c r="A59" s="2392"/>
      <c r="B59" s="511"/>
      <c r="D59" s="665" t="s">
        <v>894</v>
      </c>
      <c r="E59" s="667" t="s">
        <v>887</v>
      </c>
      <c r="F59" s="660" t="s">
        <v>866</v>
      </c>
      <c r="G59" s="668"/>
      <c r="H59" s="1023"/>
      <c r="I59" s="668"/>
      <c r="J59" s="1023"/>
      <c r="K59" s="289"/>
      <c r="X59" s="758">
        <v>0</v>
      </c>
    </row>
    <row s="1635" customFormat="1" customHeight="1" ht="33.75">
      <c r="A60" s="2392"/>
      <c r="B60" s="511"/>
      <c r="D60" s="665" t="s">
        <v>94</v>
      </c>
      <c r="E60" s="666" t="s">
        <v>895</v>
      </c>
      <c r="F60" s="721" t="s">
        <v>566</v>
      </c>
      <c r="G60" s="742"/>
      <c r="H60" s="1023"/>
      <c r="I60" s="742"/>
      <c r="J60" s="1023"/>
      <c r="K60" s="302" t="s">
        <v>896</v>
      </c>
      <c r="X60" s="758">
        <v>0</v>
      </c>
    </row>
    <row s="1635" customFormat="1" customHeight="1" ht="33.75">
      <c r="A61" s="2392"/>
      <c r="B61" s="511"/>
      <c r="D61" s="665" t="s">
        <v>95</v>
      </c>
      <c r="E61" s="666" t="s">
        <v>897</v>
      </c>
      <c r="F61" s="726" t="s">
        <v>827</v>
      </c>
      <c r="G61" s="668"/>
      <c r="H61" s="1023"/>
      <c r="I61" s="668"/>
      <c r="J61" s="1023"/>
      <c r="K61" s="289"/>
      <c r="X61" s="758">
        <v>0</v>
      </c>
    </row>
    <row s="1635" customFormat="1" customHeight="1" ht="22.5">
      <c r="A62" s="2392"/>
      <c r="B62" s="511" t="s">
        <v>596</v>
      </c>
      <c r="D62" s="665" t="s">
        <v>114</v>
      </c>
      <c r="E62" s="666" t="s">
        <v>898</v>
      </c>
      <c r="F62" s="726" t="s">
        <v>311</v>
      </c>
      <c r="G62" s="382"/>
      <c r="H62" s="1023"/>
      <c r="I62" s="382"/>
      <c r="J62" s="1023"/>
      <c r="K62" s="289" t="s">
        <v>639</v>
      </c>
      <c r="X62" s="758">
        <v>0</v>
      </c>
    </row>
    <row s="1635" customFormat="1" customHeight="1" ht="45">
      <c r="A63" s="2392"/>
      <c r="B63" s="511" t="s">
        <v>596</v>
      </c>
      <c r="D63" s="665" t="s">
        <v>899</v>
      </c>
      <c r="E63" s="667" t="s">
        <v>900</v>
      </c>
      <c r="F63" s="721" t="s">
        <v>311</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112</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312</v>
      </c>
      <c r="E68" s="954" t="s">
        <v>906</v>
      </c>
      <c r="F68" s="660" t="s">
        <v>869</v>
      </c>
      <c r="G68" s="727"/>
      <c r="H68" s="519"/>
      <c r="I68" s="727"/>
      <c r="J68" s="519"/>
      <c r="K68" s="289"/>
      <c r="X68" s="758">
        <v>0</v>
      </c>
    </row>
    <row s="1635" customFormat="1" customHeight="1" ht="22.5" hidden="1">
      <c r="A69" s="2392"/>
      <c r="B69" s="511"/>
      <c r="D69" s="743" t="s">
        <v>315</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92</v>
      </c>
      <c r="E71" s="666" t="s">
        <v>909</v>
      </c>
      <c r="F71" s="660" t="s">
        <v>869</v>
      </c>
      <c r="G71" s="557"/>
      <c r="H71" s="1030"/>
      <c r="I71" s="557"/>
      <c r="J71" s="1030"/>
      <c r="K71" s="302"/>
      <c r="X71" s="758">
        <v>0</v>
      </c>
    </row>
    <row s="1635" customFormat="1" customHeight="1" ht="56.25" hidden="1">
      <c r="A72" s="2392"/>
      <c r="B72" s="511"/>
      <c r="D72" s="665" t="s">
        <v>93</v>
      </c>
      <c r="E72" s="666" t="s">
        <v>910</v>
      </c>
      <c r="F72" s="721" t="s">
        <v>566</v>
      </c>
      <c r="G72" s="742"/>
      <c r="H72" s="1023"/>
      <c r="I72" s="742"/>
      <c r="J72" s="1023"/>
      <c r="K72" s="302"/>
      <c r="X72" s="758">
        <v>0</v>
      </c>
    </row>
    <row s="1635" customFormat="1" customHeight="1" ht="33.75" hidden="1">
      <c r="A73" s="2392"/>
      <c r="B73" s="511"/>
      <c r="D73" s="665" t="s">
        <v>113</v>
      </c>
      <c r="E73" s="666" t="s">
        <v>911</v>
      </c>
      <c r="F73" s="726" t="s">
        <v>827</v>
      </c>
      <c r="G73" s="668"/>
      <c r="H73" s="1023"/>
      <c r="I73" s="668"/>
      <c r="J73" s="1023"/>
      <c r="K73" s="289"/>
      <c r="X73" s="758">
        <v>0</v>
      </c>
    </row>
    <row s="1635" customFormat="1" customHeight="1" ht="22.5" hidden="1">
      <c r="A74" s="2392"/>
      <c r="B74" s="511" t="s">
        <v>596</v>
      </c>
      <c r="D74" s="665" t="s">
        <v>94</v>
      </c>
      <c r="E74" s="666" t="s">
        <v>912</v>
      </c>
      <c r="F74" s="726" t="s">
        <v>311</v>
      </c>
      <c r="G74" s="382"/>
      <c r="H74" s="1023"/>
      <c r="I74" s="382"/>
      <c r="J74" s="1023"/>
      <c r="K74" s="289" t="s">
        <v>639</v>
      </c>
      <c r="X74" s="758">
        <v>0</v>
      </c>
    </row>
    <row s="1635" customFormat="1" customHeight="1" ht="45" hidden="1">
      <c r="A75" s="2392"/>
      <c r="B75" s="511" t="s">
        <v>596</v>
      </c>
      <c r="D75" s="665" t="s">
        <v>660</v>
      </c>
      <c r="E75" s="667" t="s">
        <v>913</v>
      </c>
      <c r="F75" s="721" t="s">
        <v>311</v>
      </c>
      <c r="G75" s="382"/>
      <c r="H75" s="1023"/>
      <c r="I75" s="382"/>
      <c r="J75" s="1023"/>
      <c r="K75" s="289" t="s">
        <v>639</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112</v>
      </c>
      <c r="E78" s="666" t="s">
        <v>917</v>
      </c>
      <c r="F78" s="721" t="s">
        <v>817</v>
      </c>
      <c r="G78" s="724"/>
      <c r="H78" s="1023"/>
      <c r="I78" s="724"/>
      <c r="J78" s="1023"/>
      <c r="K78" s="289" t="s">
        <v>918</v>
      </c>
      <c r="X78" s="758">
        <v>0</v>
      </c>
    </row>
    <row s="1635" customFormat="1" customHeight="1" ht="22.5" hidden="1">
      <c r="A79" s="2392"/>
      <c r="B79" s="511"/>
      <c r="D79" s="665" t="s">
        <v>92</v>
      </c>
      <c r="E79" s="722" t="s">
        <v>919</v>
      </c>
      <c r="F79" s="660" t="s">
        <v>866</v>
      </c>
      <c r="G79" s="724"/>
      <c r="H79" s="1023"/>
      <c r="I79" s="724"/>
      <c r="J79" s="1023"/>
      <c r="K79" s="289" t="s">
        <v>920</v>
      </c>
      <c r="X79" s="758">
        <v>0</v>
      </c>
    </row>
    <row s="1635" customFormat="1" customHeight="1" ht="11.25" hidden="1">
      <c r="A80" s="2392"/>
      <c r="B80" s="511"/>
      <c r="D80" s="665" t="s">
        <v>329</v>
      </c>
      <c r="E80" s="723" t="s">
        <v>921</v>
      </c>
      <c r="F80" s="660" t="s">
        <v>866</v>
      </c>
      <c r="G80" s="724"/>
      <c r="H80" s="1023"/>
      <c r="I80" s="724"/>
      <c r="J80" s="1023"/>
      <c r="K80" s="289"/>
      <c r="X80" s="758">
        <v>0</v>
      </c>
    </row>
    <row s="1635" customFormat="1" customHeight="1" ht="11.25" hidden="1">
      <c r="A81" s="2392"/>
      <c r="B81" s="511"/>
      <c r="D81" s="665" t="s">
        <v>337</v>
      </c>
      <c r="E81" s="723" t="s">
        <v>922</v>
      </c>
      <c r="F81" s="660" t="s">
        <v>866</v>
      </c>
      <c r="G81" s="724"/>
      <c r="H81" s="1023"/>
      <c r="I81" s="724"/>
      <c r="J81" s="1023"/>
      <c r="K81" s="289"/>
      <c r="X81" s="758">
        <v>0</v>
      </c>
    </row>
    <row s="1635" customFormat="1" customHeight="1" ht="11.25" hidden="1">
      <c r="A82" s="2392"/>
      <c r="B82" s="511"/>
      <c r="D82" s="665" t="s">
        <v>339</v>
      </c>
      <c r="E82" s="723" t="s">
        <v>923</v>
      </c>
      <c r="F82" s="660" t="s">
        <v>866</v>
      </c>
      <c r="G82" s="724"/>
      <c r="H82" s="1023"/>
      <c r="I82" s="724"/>
      <c r="J82" s="1023"/>
      <c r="K82" s="289"/>
      <c r="X82" s="758">
        <v>0</v>
      </c>
    </row>
    <row s="1635" customFormat="1" customHeight="1" ht="11.25" hidden="1">
      <c r="A83" s="2392"/>
      <c r="B83" s="511"/>
      <c r="D83" s="665" t="s">
        <v>341</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93</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113</v>
      </c>
      <c r="E95" s="666" t="s">
        <v>935</v>
      </c>
      <c r="F95" s="725" t="s">
        <v>566</v>
      </c>
      <c r="G95" s="727"/>
      <c r="H95" s="1023"/>
      <c r="I95" s="727"/>
      <c r="J95" s="1023"/>
      <c r="K95" s="289" t="s">
        <v>936</v>
      </c>
      <c r="X95" s="758">
        <v>0</v>
      </c>
    </row>
    <row s="1635" customFormat="1" customHeight="1" ht="33.75" hidden="1">
      <c r="A96" s="2392"/>
      <c r="B96" s="511"/>
      <c r="D96" s="665" t="s">
        <v>94</v>
      </c>
      <c r="E96" s="666" t="s">
        <v>937</v>
      </c>
      <c r="F96" s="726" t="s">
        <v>827</v>
      </c>
      <c r="G96" s="728"/>
      <c r="H96" s="1023"/>
      <c r="I96" s="728"/>
      <c r="J96" s="1023"/>
      <c r="K96" s="289"/>
      <c r="X96" s="758">
        <v>0</v>
      </c>
    </row>
    <row s="1635" customFormat="1" customHeight="1" ht="22.5" hidden="1">
      <c r="A97" s="2392"/>
      <c r="B97" s="511" t="s">
        <v>596</v>
      </c>
      <c r="D97" s="665" t="s">
        <v>95</v>
      </c>
      <c r="E97" s="666" t="s">
        <v>938</v>
      </c>
      <c r="F97" s="726" t="s">
        <v>311</v>
      </c>
      <c r="G97" s="385"/>
      <c r="H97" s="1023"/>
      <c r="I97" s="385"/>
      <c r="J97" s="1023"/>
      <c r="K97" s="289" t="s">
        <v>639</v>
      </c>
      <c r="X97" s="758">
        <v>0</v>
      </c>
    </row>
    <row s="1635" customFormat="1" customHeight="1" ht="45" hidden="1">
      <c r="A98" s="2392"/>
      <c r="B98" s="511" t="s">
        <v>596</v>
      </c>
      <c r="D98" s="665" t="s">
        <v>939</v>
      </c>
      <c r="E98" s="667" t="s">
        <v>940</v>
      </c>
      <c r="F98" s="721" t="s">
        <v>311</v>
      </c>
      <c r="G98" s="385"/>
      <c r="H98" s="1023"/>
      <c r="I98" s="385"/>
      <c r="J98" s="1023"/>
      <c r="K98" s="289" t="s">
        <v>639</v>
      </c>
      <c r="X98" s="758">
        <v>0</v>
      </c>
    </row>
    <row s="1635" customFormat="1" customHeight="1" ht="95.25" hidden="1">
      <c r="A99" s="2392"/>
      <c r="B99" s="511" t="s">
        <v>596</v>
      </c>
      <c r="D99" s="665" t="s">
        <v>114</v>
      </c>
      <c r="E99" s="666" t="s">
        <v>941</v>
      </c>
      <c r="F99" s="721" t="s">
        <v>311</v>
      </c>
      <c r="G99" s="385"/>
      <c r="H99" s="1023"/>
      <c r="I99" s="385"/>
      <c r="J99" s="1023"/>
      <c r="K99" s="289" t="s">
        <v>639</v>
      </c>
      <c r="X99" s="758">
        <v>0</v>
      </c>
    </row>
    <row s="1635" customFormat="1" customHeight="1" ht="22.5" hidden="1">
      <c r="A100" s="2392"/>
      <c r="B100" s="511" t="s">
        <v>596</v>
      </c>
      <c r="D100" s="665" t="s">
        <v>150</v>
      </c>
      <c r="E100" s="666" t="s">
        <v>942</v>
      </c>
      <c r="F100" s="721" t="s">
        <v>311</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77518-8118-1727-D9F6-129745DB142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холодного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6A55D-649F-6408-8E42-B2C789B4A01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491</v>
      </c>
      <c r="D3" s="689" t="str">
        <f>B3&amp;".1"</f>
        <v>.1</v>
      </c>
      <c r="E3" s="690" t="s">
        <v>943</v>
      </c>
      <c r="F3" s="691" t="s">
        <v>311</v>
      </c>
      <c r="G3" s="686"/>
      <c r="H3" s="401"/>
      <c r="I3" s="686"/>
      <c r="J3" s="401"/>
      <c r="K3" s="289" t="s">
        <v>944</v>
      </c>
      <c r="V3" s="505">
        <v>0</v>
      </c>
    </row>
    <row customHeight="1" ht="15" hidden="1">
      <c r="A4" s="505"/>
      <c r="B4" s="2397"/>
      <c r="C4" s="2398"/>
      <c r="D4" s="689" t="str">
        <f>B3&amp;".2"</f>
        <v>.2</v>
      </c>
      <c r="E4" s="690" t="s">
        <v>945</v>
      </c>
      <c r="F4" s="691" t="s">
        <v>311</v>
      </c>
      <c r="G4" s="1738" t="s">
        <v>28</v>
      </c>
      <c r="H4" s="401"/>
      <c r="I4" s="1738" t="s">
        <v>28</v>
      </c>
      <c r="J4" s="401"/>
      <c r="K4" s="289" t="s">
        <v>946</v>
      </c>
      <c r="V4" s="505">
        <v>0</v>
      </c>
    </row>
    <row s="1366" customFormat="1" customHeight="1" ht="15" hidden="1">
      <c r="C5" s="672"/>
      <c r="U5" s="420"/>
      <c r="V5" s="417">
        <v>0</v>
      </c>
    </row>
    <row customHeight="1" ht="22.5" hidden="1">
      <c r="A6" s="505"/>
      <c r="B6" s="2397"/>
      <c r="C6" s="2398" t="s">
        <v>491</v>
      </c>
      <c r="D6" s="689" t="str">
        <f>B6&amp;".1"</f>
        <v>.1</v>
      </c>
      <c r="E6" s="690" t="s">
        <v>947</v>
      </c>
      <c r="F6" s="691" t="s">
        <v>311</v>
      </c>
      <c r="G6" s="686"/>
      <c r="H6" s="401"/>
      <c r="I6" s="686"/>
      <c r="J6" s="401"/>
      <c r="K6" s="289" t="s">
        <v>948</v>
      </c>
      <c r="V6" s="505">
        <v>0</v>
      </c>
    </row>
    <row customHeight="1" ht="15" hidden="1">
      <c r="A7" s="505"/>
      <c r="B7" s="2397"/>
      <c r="C7" s="2398"/>
      <c r="D7" s="689" t="str">
        <f>B6&amp;".2"</f>
        <v>.2</v>
      </c>
      <c r="E7" s="690" t="s">
        <v>945</v>
      </c>
      <c r="F7" s="691" t="s">
        <v>311</v>
      </c>
      <c r="G7" s="1738" t="s">
        <v>28</v>
      </c>
      <c r="H7" s="401"/>
      <c r="I7" s="1738" t="s">
        <v>28</v>
      </c>
      <c r="J7" s="401"/>
      <c r="K7" s="289" t="s">
        <v>946</v>
      </c>
      <c r="V7" s="505">
        <v>0</v>
      </c>
    </row>
    <row s="1366" customFormat="1" customHeight="1" ht="15" hidden="1">
      <c r="C8" s="672"/>
      <c r="U8" s="420"/>
      <c r="V8" s="417">
        <v>0</v>
      </c>
    </row>
    <row customHeight="1" ht="22.5" hidden="1">
      <c r="A9" s="505"/>
      <c r="B9" s="2397"/>
      <c r="C9" s="2398" t="s">
        <v>491</v>
      </c>
      <c r="D9" s="689" t="str">
        <f>B9&amp;".1"</f>
        <v>.1</v>
      </c>
      <c r="E9" s="690" t="s">
        <v>949</v>
      </c>
      <c r="F9" s="691" t="s">
        <v>311</v>
      </c>
      <c r="G9" s="697" t="s">
        <v>28</v>
      </c>
      <c r="H9" s="401" t="s">
        <v>28</v>
      </c>
      <c r="I9" s="697" t="s">
        <v>28</v>
      </c>
      <c r="J9" s="401" t="s">
        <v>28</v>
      </c>
      <c r="K9" s="289"/>
      <c r="V9" s="505">
        <v>0</v>
      </c>
    </row>
    <row customHeight="1" ht="15" hidden="1">
      <c r="A10" s="505"/>
      <c r="B10" s="2397"/>
      <c r="C10" s="2398"/>
      <c r="D10" s="689" t="str">
        <f>B9&amp;".2"</f>
        <v>.2</v>
      </c>
      <c r="E10" s="690" t="s">
        <v>950</v>
      </c>
      <c r="F10" s="691" t="s">
        <v>311</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311</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491</v>
      </c>
      <c r="D13" s="689" t="str">
        <f>B13&amp;".1"</f>
        <v>.1</v>
      </c>
      <c r="E13" s="690" t="s">
        <v>954</v>
      </c>
      <c r="F13" s="691" t="s">
        <v>311</v>
      </c>
      <c r="G13" s="697" t="s">
        <v>28</v>
      </c>
      <c r="H13" s="401" t="s">
        <v>28</v>
      </c>
      <c r="I13" s="697" t="s">
        <v>28</v>
      </c>
      <c r="J13" s="401" t="s">
        <v>28</v>
      </c>
      <c r="K13" s="289" t="s">
        <v>955</v>
      </c>
      <c r="V13" s="505">
        <v>0</v>
      </c>
    </row>
    <row customHeight="1" ht="15" hidden="1">
      <c r="B14" s="2397"/>
      <c r="C14" s="2398"/>
      <c r="D14" s="689" t="str">
        <f>B13&amp;".2"</f>
        <v>.2</v>
      </c>
      <c r="E14" s="690" t="s">
        <v>956</v>
      </c>
      <c r="F14" s="691" t="s">
        <v>311</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90</v>
      </c>
      <c r="E30" s="760" t="s">
        <v>307</v>
      </c>
      <c r="F30" s="760" t="s">
        <v>574</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311</v>
      </c>
      <c r="G32" s="813" t="s">
        <v>311</v>
      </c>
      <c r="H32" s="813" t="s">
        <v>311</v>
      </c>
      <c r="I32" s="691" t="s">
        <v>311</v>
      </c>
      <c r="J32" s="691" t="s">
        <v>311</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311</v>
      </c>
      <c r="G34" s="820" t="s">
        <v>311</v>
      </c>
      <c r="H34" s="820" t="s">
        <v>311</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311</v>
      </c>
      <c r="G36" s="814" t="s">
        <v>964</v>
      </c>
      <c r="H36" s="813" t="s">
        <v>311</v>
      </c>
      <c r="I36" s="524" t="s">
        <v>964</v>
      </c>
      <c r="J36" s="691" t="s">
        <v>311</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311</v>
      </c>
      <c r="G38" s="814" t="s">
        <v>964</v>
      </c>
      <c r="H38" s="815" t="s">
        <v>311</v>
      </c>
      <c r="I38" s="524" t="s">
        <v>964</v>
      </c>
      <c r="J38" s="521" t="s">
        <v>311</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E2208-FC74-DB04-D808-50F15A916E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91</v>
      </c>
      <c r="R10" s="915" t="s">
        <v>985</v>
      </c>
      <c r="S10" s="915" t="s">
        <v>986</v>
      </c>
      <c r="T10" s="916" t="s">
        <v>987</v>
      </c>
      <c r="U10" s="915" t="s">
        <v>91</v>
      </c>
      <c r="V10" s="915" t="s">
        <v>988</v>
      </c>
      <c r="W10" s="915" t="s">
        <v>986</v>
      </c>
      <c r="X10" s="916" t="s">
        <v>987</v>
      </c>
      <c r="Y10" s="301" t="s">
        <v>989</v>
      </c>
      <c r="Z10" s="2101" t="s">
        <v>90</v>
      </c>
      <c r="AA10" s="2103"/>
      <c r="AB10" s="1049" t="s">
        <v>990</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A8EE8-3248-6A8E-A1C8-DD16A6FD34F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1014</v>
      </c>
      <c r="K12" s="2127"/>
      <c r="L12" s="2232"/>
      <c r="M12" s="2232"/>
      <c r="N12" s="2127"/>
      <c r="O12" s="2127"/>
      <c r="P12" s="2418"/>
      <c r="Q12" s="2418"/>
      <c r="R12" s="2418"/>
      <c r="S12" s="1134" t="s">
        <v>88</v>
      </c>
      <c r="T12" s="1134" t="s">
        <v>89</v>
      </c>
      <c r="U12" s="1134" t="s">
        <v>87</v>
      </c>
      <c r="V12" s="1134" t="s">
        <v>1015</v>
      </c>
      <c r="W12" s="1134" t="s">
        <v>87</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37CF6-B304-2558-3DA2-F9BBCCEABD7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312</v>
      </c>
      <c r="G30" s="1237" t="s">
        <v>1055</v>
      </c>
      <c r="H30" s="1236">
        <f>SUM(I30:J30)</f>
        <v>0</v>
      </c>
      <c r="I30" s="1235"/>
      <c r="J30" s="1225"/>
      <c r="K30" s="1234"/>
      <c r="W30" s="1155">
        <v>11</v>
      </c>
    </row>
    <row customHeight="1" ht="11.549999999999999">
      <c r="F31" s="1230" t="s">
        <v>315</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329</v>
      </c>
      <c r="G33" s="1237" t="s">
        <v>1058</v>
      </c>
      <c r="H33" s="1236">
        <f>SUM(I33:J33)</f>
        <v>0</v>
      </c>
      <c r="I33" s="1235"/>
      <c r="J33" s="1225"/>
      <c r="K33" s="1234"/>
      <c r="W33" s="1155">
        <v>46</v>
      </c>
    </row>
    <row customHeight="1" ht="11.549999999999999">
      <c r="F34" s="1230" t="s">
        <v>337</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111</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112</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312</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315</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EDBE8-BB02-ECE8-50A8-52EFA78AA18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1116</v>
      </c>
      <c r="CC16" s="2433"/>
      <c r="CD16" s="2386" t="s">
        <v>566</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94508-2AF7-3FC8-FF18-F83D0EFF28A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491</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90</v>
      </c>
      <c r="E13" s="760" t="s">
        <v>307</v>
      </c>
      <c r="F13" s="760" t="s">
        <v>574</v>
      </c>
      <c r="G13" s="808" t="s">
        <v>308</v>
      </c>
      <c r="H13" s="754" t="s">
        <v>308</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1122</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1122</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1122</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1123</v>
      </c>
      <c r="E20" s="688"/>
      <c r="F20" s="509"/>
      <c r="G20" s="509"/>
      <c r="H20" s="509"/>
      <c r="I20" s="1763"/>
      <c r="S20" s="505">
        <v>0</v>
      </c>
    </row>
    <row customHeight="1" ht="29.25">
      <c r="C21" s="451"/>
      <c r="D21" s="539" t="s">
        <v>318</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1124</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03F48-6708-7518-D918-722C8CDF600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90</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311</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311</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311</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112</v>
      </c>
      <c r="E23" s="197" t="s">
        <v>1130</v>
      </c>
      <c r="F23" s="1670" t="s">
        <v>311</v>
      </c>
      <c r="G23" s="345"/>
      <c r="I23" s="1624"/>
      <c r="J23" s="1624"/>
      <c r="Q23" s="1631">
        <v>0</v>
      </c>
    </row>
    <row s="1635" customFormat="1" customHeight="1" ht="14.25" hidden="1">
      <c r="A24" s="343"/>
      <c r="B24" s="1160"/>
      <c r="C24" s="376"/>
      <c r="D24" s="1673" t="s">
        <v>716</v>
      </c>
      <c r="E24" s="1672" t="s">
        <v>1131</v>
      </c>
      <c r="F24" s="1670" t="s">
        <v>311</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953F3-7DD8-520C-A7BB-7B29E6F909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491</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491</v>
      </c>
      <c r="D4" s="1673"/>
      <c r="E4" s="205" t="s">
        <v>1134</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491</v>
      </c>
      <c r="D6" s="1673"/>
      <c r="E6" s="206" t="s">
        <v>1135</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491</v>
      </c>
      <c r="D8" s="1673"/>
      <c r="E8" s="206" t="s">
        <v>1136</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491</v>
      </c>
      <c r="D10" s="1673"/>
      <c r="E10" s="206" t="s">
        <v>1137</v>
      </c>
      <c r="F10" s="1670"/>
      <c r="G10" s="1674"/>
      <c r="H10" s="1670" t="s">
        <v>311</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90</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c r="H22" s="198" t="s">
        <v>311</v>
      </c>
      <c r="I22" s="151" t="s">
        <v>1141</v>
      </c>
      <c r="M22" s="83">
        <v>20</v>
      </c>
    </row>
    <row customHeight="1" ht="60">
      <c r="A23" s="1683"/>
      <c r="C23" s="96"/>
      <c r="D23" s="147" t="s">
        <v>1031</v>
      </c>
      <c r="E23" s="194" t="s">
        <v>1142</v>
      </c>
      <c r="F23" s="198"/>
      <c r="G23" s="257"/>
      <c r="H23" s="213"/>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311</v>
      </c>
      <c r="H24" s="213"/>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329</v>
      </c>
      <c r="E26" s="199"/>
      <c r="F26" s="198"/>
      <c r="G26" s="198" t="s">
        <v>311</v>
      </c>
      <c r="H26" s="213"/>
      <c r="I26" s="2169" t="s">
        <v>1144</v>
      </c>
      <c r="M26" s="83">
        <v>14</v>
      </c>
    </row>
    <row customHeight="1" ht="15.75">
      <c r="A27" s="1683" t="s">
        <v>111</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761</v>
      </c>
      <c r="E29" s="205" t="s">
        <v>1134</v>
      </c>
      <c r="F29" s="198"/>
      <c r="G29" s="257"/>
      <c r="H29" s="198" t="s">
        <v>311</v>
      </c>
      <c r="I29" s="2169" t="s">
        <v>1145</v>
      </c>
      <c r="M29" s="83">
        <v>20</v>
      </c>
    </row>
    <row customHeight="1" ht="15.75">
      <c r="A30" s="1683" t="s">
        <v>112</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1146</v>
      </c>
      <c r="E33" s="206" t="s">
        <v>1135</v>
      </c>
      <c r="F33" s="198"/>
      <c r="G33" s="257"/>
      <c r="H33" s="198" t="s">
        <v>311</v>
      </c>
      <c r="I33" s="2169" t="s">
        <v>1147</v>
      </c>
      <c r="M33" s="83">
        <v>14</v>
      </c>
    </row>
    <row customHeight="1" ht="15.75">
      <c r="A34" s="1683" t="s">
        <v>92</v>
      </c>
      <c r="C34" s="96"/>
      <c r="D34" s="109"/>
      <c r="E34" s="204" t="s">
        <v>327</v>
      </c>
      <c r="F34" s="200"/>
      <c r="G34" s="200"/>
      <c r="H34" s="201"/>
      <c r="I34" s="2171"/>
      <c r="M34" s="83">
        <v>15</v>
      </c>
    </row>
    <row customHeight="1" ht="25.2">
      <c r="A35" s="1683"/>
      <c r="C35" s="96"/>
      <c r="D35" s="147" t="s">
        <v>889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1148</v>
      </c>
      <c r="E36" s="206" t="s">
        <v>1136</v>
      </c>
      <c r="F36" s="198"/>
      <c r="G36" s="257"/>
      <c r="H36" s="198" t="s">
        <v>311</v>
      </c>
      <c r="I36" s="2143" t="s">
        <v>1149</v>
      </c>
      <c r="M36" s="83">
        <v>14</v>
      </c>
    </row>
    <row customHeight="1" ht="15.75">
      <c r="A37" s="1683" t="s">
        <v>93</v>
      </c>
      <c r="C37" s="96"/>
      <c r="D37" s="109"/>
      <c r="E37" s="204" t="s">
        <v>327</v>
      </c>
      <c r="F37" s="200"/>
      <c r="G37" s="200"/>
      <c r="H37" s="201"/>
      <c r="I37" s="2143"/>
      <c r="M37" s="83">
        <v>15</v>
      </c>
    </row>
    <row customHeight="1" ht="27.299999999999997">
      <c r="A38" s="1683"/>
      <c r="C38" s="96"/>
      <c r="D38" s="147" t="s">
        <v>890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891</v>
      </c>
      <c r="E39" s="206" t="s">
        <v>1137</v>
      </c>
      <c r="F39" s="198"/>
      <c r="G39" s="207"/>
      <c r="H39" s="198" t="s">
        <v>311</v>
      </c>
      <c r="I39" s="2169" t="s">
        <v>1150</v>
      </c>
      <c r="L39" s="155" t="s">
        <v>1138</v>
      </c>
      <c r="M39" s="83">
        <v>14</v>
      </c>
    </row>
    <row customHeight="1" ht="15.75">
      <c r="A40" s="1683" t="s">
        <v>113</v>
      </c>
      <c r="C40" s="96"/>
      <c r="D40" s="109"/>
      <c r="E40" s="204" t="s">
        <v>327</v>
      </c>
      <c r="F40" s="200"/>
      <c r="G40" s="200"/>
      <c r="H40" s="201"/>
      <c r="I40" s="2171"/>
      <c r="M40" s="83">
        <v>15</v>
      </c>
    </row>
    <row s="1823" customFormat="1" customHeight="1" ht="3">
      <c r="A41" s="1683"/>
      <c r="K41" s="196"/>
      <c r="L41" s="196"/>
      <c r="M41" s="140">
        <v>3</v>
      </c>
    </row>
    <row customHeight="1" ht="26.25">
      <c r="D42" s="1681" t="s">
        <v>811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54388-13B9-7248-4C39-25DB0F7DBE0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1151</v>
      </c>
      <c r="D3" s="344"/>
      <c r="E3" s="1031"/>
      <c r="F3" s="1031"/>
      <c r="G3" s="2427"/>
      <c r="H3" s="1500"/>
      <c r="I3" s="651" t="s">
        <v>1152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1153</v>
      </c>
      <c r="D6" s="344"/>
      <c r="E6" s="1031"/>
      <c r="F6" s="1031"/>
      <c r="G6" s="2427"/>
      <c r="H6" s="1500"/>
      <c r="I6" s="651" t="s">
        <v>1152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46016.458287037036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1-3.25-932/25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90</v>
      </c>
      <c r="F20" s="2224" t="s">
        <v>124</v>
      </c>
      <c r="G20" s="2224" t="s">
        <v>125</v>
      </c>
      <c r="H20" s="2386" t="s">
        <v>1154</v>
      </c>
      <c r="I20" s="2387"/>
      <c r="J20" s="2433"/>
      <c r="K20" s="2224" t="s">
        <v>308</v>
      </c>
      <c r="L20" s="2224" t="s">
        <v>395</v>
      </c>
      <c r="M20" s="2389"/>
      <c r="AH20" s="374">
        <v>21</v>
      </c>
    </row>
    <row customHeight="1" ht="22.049999999999997">
      <c r="D21" s="376"/>
      <c r="E21" s="2279"/>
      <c r="F21" s="2225"/>
      <c r="G21" s="2225"/>
      <c r="H21" s="2218" t="s">
        <v>1155</v>
      </c>
      <c r="I21" s="2220"/>
      <c r="J21" s="108" t="s">
        <v>1156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311</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1151</v>
      </c>
      <c r="D25" s="2466"/>
      <c r="E25" s="2204"/>
      <c r="F25" s="2470"/>
      <c r="G25" s="2427"/>
      <c r="H25" s="1500"/>
      <c r="I25" s="651" t="s">
        <v>1152</v>
      </c>
      <c r="J25" s="571"/>
      <c r="K25" s="1500"/>
      <c r="L25" s="214"/>
      <c r="M25" s="2170"/>
      <c r="N25" s="334"/>
      <c r="O25" s="1624"/>
      <c r="P25" s="1624"/>
      <c r="AH25" s="1631">
        <v>0</v>
      </c>
    </row>
    <row customHeight="1" ht="0.75" hidden="1">
      <c r="A26" s="1780"/>
      <c r="B26" s="1780"/>
      <c r="C26" s="369" t="s">
        <v>1157</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1151</v>
      </c>
      <c r="D28" s="2462"/>
      <c r="E28" s="2463"/>
      <c r="F28" s="2464"/>
      <c r="G28" s="2427"/>
      <c r="H28" s="1500"/>
      <c r="I28" s="651" t="s">
        <v>1152</v>
      </c>
      <c r="J28" s="571"/>
      <c r="K28" s="1500"/>
      <c r="L28" s="214"/>
      <c r="M28" s="2170"/>
      <c r="N28" s="334"/>
      <c r="O28" s="1624"/>
      <c r="P28" s="1624"/>
      <c r="AH28" s="1631">
        <v>0</v>
      </c>
    </row>
    <row s="1635" customFormat="1" customHeight="1" ht="0.75" hidden="1">
      <c r="A29" s="1780"/>
      <c r="B29" s="1780"/>
      <c r="C29" s="369" t="s">
        <v>1157</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1151</v>
      </c>
      <c r="D31" s="2462"/>
      <c r="E31" s="2204"/>
      <c r="F31" s="2383"/>
      <c r="G31" s="2427"/>
      <c r="H31" s="1500"/>
      <c r="I31" s="651" t="s">
        <v>1152</v>
      </c>
      <c r="J31" s="571"/>
      <c r="K31" s="1500"/>
      <c r="L31" s="214"/>
      <c r="M31" s="2170"/>
      <c r="N31" s="334"/>
      <c r="O31" s="1624"/>
      <c r="P31" s="1624"/>
      <c r="AH31" s="1631">
        <v>0</v>
      </c>
    </row>
    <row s="1635" customFormat="1" customHeight="1" ht="0.75" hidden="1">
      <c r="A32" s="1780"/>
      <c r="B32" s="1780"/>
      <c r="C32" s="369" t="s">
        <v>1157</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1151</v>
      </c>
      <c r="D34" s="2462"/>
      <c r="E34" s="2204"/>
      <c r="F34" s="2383"/>
      <c r="G34" s="2427"/>
      <c r="H34" s="1500"/>
      <c r="I34" s="651" t="s">
        <v>1152</v>
      </c>
      <c r="J34" s="571"/>
      <c r="K34" s="1500"/>
      <c r="L34" s="214"/>
      <c r="M34" s="2170"/>
      <c r="N34" s="334"/>
      <c r="O34" s="1624"/>
      <c r="P34" s="1624"/>
      <c r="AH34" s="1631">
        <v>0</v>
      </c>
    </row>
    <row s="1635" customFormat="1" customHeight="1" ht="0.75" hidden="1">
      <c r="A35" s="1780"/>
      <c r="B35" s="1780"/>
      <c r="C35" s="369" t="s">
        <v>1157</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1151</v>
      </c>
      <c r="D37" s="2462"/>
      <c r="E37" s="2204"/>
      <c r="F37" s="2383"/>
      <c r="G37" s="2427"/>
      <c r="H37" s="1500"/>
      <c r="I37" s="651" t="s">
        <v>1152</v>
      </c>
      <c r="J37" s="571"/>
      <c r="K37" s="1500"/>
      <c r="L37" s="214"/>
      <c r="M37" s="2170"/>
      <c r="N37" s="334"/>
      <c r="O37" s="1624"/>
      <c r="P37" s="1624"/>
      <c r="AH37" s="1631">
        <v>0</v>
      </c>
    </row>
    <row s="1635" customFormat="1" customHeight="1" ht="0.75" hidden="1">
      <c r="A38" s="1780"/>
      <c r="B38" s="1780"/>
      <c r="C38" s="369" t="s">
        <v>1157</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1151</v>
      </c>
      <c r="D40" s="2462"/>
      <c r="E40" s="2204"/>
      <c r="F40" s="2383"/>
      <c r="G40" s="2427"/>
      <c r="H40" s="1500"/>
      <c r="I40" s="651" t="s">
        <v>1152</v>
      </c>
      <c r="J40" s="571"/>
      <c r="K40" s="1500"/>
      <c r="L40" s="214"/>
      <c r="M40" s="2170"/>
      <c r="N40" s="334"/>
      <c r="O40" s="1624"/>
      <c r="P40" s="1624"/>
      <c r="AH40" s="1631">
        <v>0</v>
      </c>
    </row>
    <row s="1635" customFormat="1" customHeight="1" ht="0.75" hidden="1">
      <c r="A41" s="1780"/>
      <c r="B41" s="1780"/>
      <c r="C41" s="369" t="s">
        <v>1157</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1151</v>
      </c>
      <c r="D43" s="2462"/>
      <c r="E43" s="2204"/>
      <c r="F43" s="2383"/>
      <c r="G43" s="2427"/>
      <c r="H43" s="1500"/>
      <c r="I43" s="651" t="s">
        <v>1152</v>
      </c>
      <c r="J43" s="571"/>
      <c r="K43" s="1500"/>
      <c r="L43" s="214"/>
      <c r="M43" s="2170"/>
      <c r="N43" s="334"/>
      <c r="O43" s="1624"/>
      <c r="P43" s="1624"/>
      <c r="AH43" s="1631">
        <v>0</v>
      </c>
    </row>
    <row s="1635" customFormat="1" customHeight="1" ht="0.75" hidden="1">
      <c r="A44" s="1780"/>
      <c r="B44" s="1780"/>
      <c r="C44" s="369" t="s">
        <v>1157</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1151</v>
      </c>
      <c r="D46" s="2462"/>
      <c r="E46" s="2204"/>
      <c r="F46" s="2383"/>
      <c r="G46" s="2427"/>
      <c r="H46" s="1500"/>
      <c r="I46" s="651" t="s">
        <v>1152</v>
      </c>
      <c r="J46" s="571"/>
      <c r="K46" s="1500"/>
      <c r="L46" s="214"/>
      <c r="M46" s="2170"/>
      <c r="N46" s="334"/>
      <c r="O46" s="1624"/>
      <c r="P46" s="1624"/>
      <c r="AH46" s="1631">
        <v>0</v>
      </c>
    </row>
    <row s="1635" customFormat="1" customHeight="1" ht="0.75" hidden="1">
      <c r="A47" s="1780"/>
      <c r="B47" s="1780"/>
      <c r="C47" s="369" t="s">
        <v>1157</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1151</v>
      </c>
      <c r="D49" s="2462"/>
      <c r="E49" s="2204"/>
      <c r="F49" s="2383"/>
      <c r="G49" s="2427"/>
      <c r="H49" s="1500"/>
      <c r="I49" s="651" t="s">
        <v>1152</v>
      </c>
      <c r="J49" s="571"/>
      <c r="K49" s="1500"/>
      <c r="L49" s="214"/>
      <c r="M49" s="2170"/>
      <c r="N49" s="334"/>
      <c r="O49" s="1624"/>
      <c r="P49" s="1624"/>
      <c r="AH49" s="1631">
        <v>0</v>
      </c>
    </row>
    <row s="1635" customFormat="1" customHeight="1" ht="0.75" hidden="1">
      <c r="A50" s="1780"/>
      <c r="B50" s="1780"/>
      <c r="C50" s="369" t="s">
        <v>1157</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питьевую воду (питьевое водоснабжение)</v>
      </c>
      <c r="H51" s="1862"/>
      <c r="I51" s="1739"/>
      <c r="J51" s="1773"/>
      <c r="K51" s="1865"/>
      <c r="L51" s="1862" t="s">
        <v>311</v>
      </c>
      <c r="M51" s="2170"/>
      <c r="N51" s="334"/>
      <c r="O51" s="1624"/>
      <c r="P51" s="1624"/>
      <c r="AH51" s="1631">
        <v>0</v>
      </c>
    </row>
    <row s="1635" customFormat="1" customHeight="1" ht="18.75" hidden="1">
      <c r="A52" s="1780"/>
      <c r="B52" s="1780"/>
      <c r="C52" s="369" t="s">
        <v>1151</v>
      </c>
      <c r="D52" s="2462"/>
      <c r="E52" s="2204"/>
      <c r="F52" s="2383"/>
      <c r="G52" s="2427"/>
      <c r="H52" s="1500"/>
      <c r="I52" s="651" t="s">
        <v>1152</v>
      </c>
      <c r="J52" s="571"/>
      <c r="K52" s="1500"/>
      <c r="L52" s="214"/>
      <c r="M52" s="2170"/>
      <c r="N52" s="334"/>
      <c r="O52" s="1624"/>
      <c r="P52" s="1624"/>
      <c r="AH52" s="1631">
        <v>0</v>
      </c>
    </row>
    <row s="1635" customFormat="1" customHeight="1" ht="0.75" hidden="1">
      <c r="A53" s="1780"/>
      <c r="B53" s="1780"/>
      <c r="C53" s="369" t="s">
        <v>1157</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1151</v>
      </c>
      <c r="D55" s="2462"/>
      <c r="E55" s="2204"/>
      <c r="F55" s="2383"/>
      <c r="G55" s="2427"/>
      <c r="H55" s="1500"/>
      <c r="I55" s="651" t="s">
        <v>1152</v>
      </c>
      <c r="J55" s="571"/>
      <c r="K55" s="1500"/>
      <c r="L55" s="214"/>
      <c r="M55" s="2170"/>
      <c r="N55" s="334"/>
      <c r="O55" s="1624"/>
      <c r="P55" s="1624"/>
      <c r="AH55" s="1631">
        <v>0</v>
      </c>
    </row>
    <row s="1635" customFormat="1" customHeight="1" ht="0.75" hidden="1">
      <c r="A56" s="1780"/>
      <c r="B56" s="1780"/>
      <c r="C56" s="369" t="s">
        <v>1157</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1151</v>
      </c>
      <c r="D58" s="2462"/>
      <c r="E58" s="2204"/>
      <c r="F58" s="2383"/>
      <c r="G58" s="2427"/>
      <c r="H58" s="1500"/>
      <c r="I58" s="651" t="s">
        <v>1152</v>
      </c>
      <c r="J58" s="571"/>
      <c r="K58" s="1500"/>
      <c r="L58" s="214"/>
      <c r="M58" s="2170"/>
      <c r="N58" s="334"/>
      <c r="O58" s="1624"/>
      <c r="P58" s="1624"/>
      <c r="AH58" s="1631">
        <v>0</v>
      </c>
    </row>
    <row s="1635" customFormat="1" customHeight="1" ht="0.75" hidden="1">
      <c r="A59" s="1780"/>
      <c r="B59" s="1780"/>
      <c r="C59" s="369" t="s">
        <v>1157</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1151</v>
      </c>
      <c r="D61" s="2462"/>
      <c r="E61" s="2204"/>
      <c r="F61" s="2383"/>
      <c r="G61" s="2427"/>
      <c r="H61" s="1500"/>
      <c r="I61" s="651" t="s">
        <v>1152</v>
      </c>
      <c r="J61" s="571"/>
      <c r="K61" s="1500"/>
      <c r="L61" s="214"/>
      <c r="M61" s="2170"/>
      <c r="N61" s="334"/>
      <c r="O61" s="1624"/>
      <c r="P61" s="1624"/>
      <c r="AH61" s="1631">
        <v>0</v>
      </c>
    </row>
    <row s="1635" customFormat="1" customHeight="1" ht="0.75" hidden="1">
      <c r="A62" s="1780"/>
      <c r="B62" s="1780"/>
      <c r="C62" s="369" t="s">
        <v>1157</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1151</v>
      </c>
      <c r="D64" s="2462"/>
      <c r="E64" s="2204"/>
      <c r="F64" s="2383"/>
      <c r="G64" s="2427"/>
      <c r="H64" s="1500"/>
      <c r="I64" s="651" t="s">
        <v>1152</v>
      </c>
      <c r="J64" s="571"/>
      <c r="K64" s="1500"/>
      <c r="L64" s="214"/>
      <c r="M64" s="2170"/>
      <c r="N64" s="334"/>
      <c r="O64" s="1624"/>
      <c r="P64" s="1624"/>
      <c r="AH64" s="1631">
        <v>0</v>
      </c>
    </row>
    <row s="1635" customFormat="1" customHeight="1" ht="0.75" hidden="1">
      <c r="A65" s="1780"/>
      <c r="B65" s="1780"/>
      <c r="C65" s="369" t="s">
        <v>1157</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1151</v>
      </c>
      <c r="D67" s="2462"/>
      <c r="E67" s="2204"/>
      <c r="F67" s="2383"/>
      <c r="G67" s="2427"/>
      <c r="H67" s="1500"/>
      <c r="I67" s="651" t="s">
        <v>1152</v>
      </c>
      <c r="J67" s="571"/>
      <c r="K67" s="1500"/>
      <c r="L67" s="214"/>
      <c r="M67" s="2170"/>
      <c r="N67" s="334"/>
      <c r="O67" s="1624"/>
      <c r="P67" s="1624"/>
      <c r="AH67" s="1631">
        <v>0</v>
      </c>
    </row>
    <row s="1635" customFormat="1" customHeight="1" ht="0.75" hidden="1">
      <c r="A68" s="1780"/>
      <c r="B68" s="1780"/>
      <c r="C68" s="369" t="s">
        <v>1157</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1151</v>
      </c>
      <c r="D70" s="2462"/>
      <c r="E70" s="2204"/>
      <c r="F70" s="2383"/>
      <c r="G70" s="2427"/>
      <c r="H70" s="1500"/>
      <c r="I70" s="651" t="s">
        <v>1152</v>
      </c>
      <c r="J70" s="571"/>
      <c r="K70" s="1500"/>
      <c r="L70" s="214"/>
      <c r="M70" s="2170"/>
      <c r="N70" s="334"/>
      <c r="O70" s="1624"/>
      <c r="P70" s="1624"/>
      <c r="AH70" s="1631">
        <v>0</v>
      </c>
    </row>
    <row s="1635" customFormat="1" customHeight="1" ht="0.75" hidden="1">
      <c r="A71" s="1780"/>
      <c r="B71" s="1780"/>
      <c r="C71" s="369" t="s">
        <v>1157</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1151</v>
      </c>
      <c r="D73" s="2462"/>
      <c r="E73" s="2204"/>
      <c r="F73" s="2383"/>
      <c r="G73" s="2427"/>
      <c r="H73" s="1500"/>
      <c r="I73" s="651" t="s">
        <v>1152</v>
      </c>
      <c r="J73" s="571"/>
      <c r="K73" s="1500"/>
      <c r="L73" s="214"/>
      <c r="M73" s="2170"/>
      <c r="N73" s="334"/>
      <c r="O73" s="1624"/>
      <c r="P73" s="1624"/>
      <c r="AH73" s="1631">
        <v>0</v>
      </c>
    </row>
    <row s="1635" customFormat="1" customHeight="1" ht="0.75" hidden="1">
      <c r="A74" s="1780"/>
      <c r="B74" s="1780"/>
      <c r="C74" s="369" t="s">
        <v>1157</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1151</v>
      </c>
      <c r="D76" s="2462"/>
      <c r="E76" s="2204"/>
      <c r="F76" s="2383"/>
      <c r="G76" s="2427"/>
      <c r="H76" s="1500"/>
      <c r="I76" s="651" t="s">
        <v>1152</v>
      </c>
      <c r="J76" s="571"/>
      <c r="K76" s="1500"/>
      <c r="L76" s="214"/>
      <c r="M76" s="2170"/>
      <c r="N76" s="334"/>
      <c r="O76" s="1624"/>
      <c r="P76" s="1624"/>
      <c r="AH76" s="1631">
        <v>0</v>
      </c>
    </row>
    <row s="1635" customFormat="1" customHeight="1" ht="0.75" hidden="1">
      <c r="A77" s="1780"/>
      <c r="B77" s="1780"/>
      <c r="C77" s="369" t="s">
        <v>1157</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1151</v>
      </c>
      <c r="D79" s="2462"/>
      <c r="E79" s="2204"/>
      <c r="F79" s="2383"/>
      <c r="G79" s="2427"/>
      <c r="H79" s="1500"/>
      <c r="I79" s="651" t="s">
        <v>1152</v>
      </c>
      <c r="J79" s="571"/>
      <c r="K79" s="1500"/>
      <c r="L79" s="214"/>
      <c r="M79" s="2170"/>
      <c r="N79" s="334"/>
      <c r="O79" s="1624"/>
      <c r="P79" s="1624"/>
      <c r="AH79" s="1631">
        <v>0</v>
      </c>
    </row>
    <row s="1635" customFormat="1" customHeight="1" ht="0.75" hidden="1">
      <c r="A80" s="1780"/>
      <c r="B80" s="1780"/>
      <c r="C80" s="369" t="s">
        <v>1157</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1151</v>
      </c>
      <c r="D82" s="2462"/>
      <c r="E82" s="2204"/>
      <c r="F82" s="2383"/>
      <c r="G82" s="2427"/>
      <c r="H82" s="1500"/>
      <c r="I82" s="651" t="s">
        <v>1152</v>
      </c>
      <c r="J82" s="571"/>
      <c r="K82" s="1500"/>
      <c r="L82" s="214"/>
      <c r="M82" s="2170"/>
      <c r="N82" s="334"/>
      <c r="O82" s="1624"/>
      <c r="P82" s="1624"/>
      <c r="AH82" s="1631">
        <v>0</v>
      </c>
    </row>
    <row s="1635" customFormat="1" customHeight="1" ht="1.05">
      <c r="A83" s="1780"/>
      <c r="B83" s="1780"/>
      <c r="C83" s="369" t="s">
        <v>1157</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1158</v>
      </c>
      <c r="N85" s="334"/>
      <c r="AH85" s="374">
        <v>34</v>
      </c>
    </row>
    <row customHeight="1" ht="19.95">
      <c r="A86" s="1780"/>
      <c r="B86" s="1780"/>
      <c r="D86" s="376"/>
      <c r="E86" s="147" t="s">
        <v>92</v>
      </c>
      <c r="F86" s="2460" t="s">
        <v>1159</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1153</v>
      </c>
      <c r="D88" s="2462"/>
      <c r="E88" s="2204"/>
      <c r="F88" s="2383"/>
      <c r="G88" s="2427"/>
      <c r="H88" s="1500"/>
      <c r="I88" s="651" t="s">
        <v>1152</v>
      </c>
      <c r="J88" s="571"/>
      <c r="K88" s="1500"/>
      <c r="L88" s="214"/>
      <c r="M88" s="2170"/>
      <c r="N88" s="334"/>
      <c r="O88" s="1624"/>
      <c r="P88" s="1624"/>
      <c r="AH88" s="1631">
        <v>0</v>
      </c>
    </row>
    <row s="1635" customFormat="1" customHeight="1" ht="0.75" hidden="1">
      <c r="A89" s="1780"/>
      <c r="B89" s="1780"/>
      <c r="C89" s="369" t="s">
        <v>1160</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1153</v>
      </c>
      <c r="D91" s="2462"/>
      <c r="E91" s="2204"/>
      <c r="F91" s="2383"/>
      <c r="G91" s="2427"/>
      <c r="H91" s="1500"/>
      <c r="I91" s="651" t="s">
        <v>1152</v>
      </c>
      <c r="J91" s="571"/>
      <c r="K91" s="1500"/>
      <c r="L91" s="214"/>
      <c r="M91" s="1861"/>
      <c r="N91" s="334"/>
      <c r="O91" s="1624"/>
      <c r="P91" s="1624"/>
      <c r="AH91" s="1631">
        <v>0</v>
      </c>
    </row>
    <row s="1635" customFormat="1" customHeight="1" ht="0.75" hidden="1">
      <c r="A92" s="1780"/>
      <c r="B92" s="1780"/>
      <c r="C92" s="369" t="s">
        <v>1160</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1153</v>
      </c>
      <c r="D94" s="2462"/>
      <c r="E94" s="2204"/>
      <c r="F94" s="2383"/>
      <c r="G94" s="2427"/>
      <c r="H94" s="1500"/>
      <c r="I94" s="651" t="s">
        <v>1152</v>
      </c>
      <c r="J94" s="571"/>
      <c r="K94" s="1500"/>
      <c r="L94" s="214"/>
      <c r="M94" s="341"/>
      <c r="N94" s="334"/>
      <c r="O94" s="1624"/>
      <c r="P94" s="1624"/>
      <c r="AH94" s="1631">
        <v>0</v>
      </c>
    </row>
    <row s="1635" customFormat="1" customHeight="1" ht="0.75" hidden="1">
      <c r="A95" s="1780"/>
      <c r="B95" s="1780"/>
      <c r="C95" s="369" t="s">
        <v>1160</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1153</v>
      </c>
      <c r="D97" s="2462"/>
      <c r="E97" s="2204"/>
      <c r="F97" s="2383"/>
      <c r="G97" s="2427"/>
      <c r="H97" s="1500"/>
      <c r="I97" s="651" t="s">
        <v>1152</v>
      </c>
      <c r="J97" s="571"/>
      <c r="K97" s="1500"/>
      <c r="L97" s="214"/>
      <c r="M97" s="341"/>
      <c r="N97" s="334"/>
      <c r="O97" s="1624"/>
      <c r="P97" s="1624"/>
      <c r="AH97" s="1631">
        <v>0</v>
      </c>
    </row>
    <row s="1635" customFormat="1" customHeight="1" ht="0.75" hidden="1">
      <c r="A98" s="1780"/>
      <c r="B98" s="1780"/>
      <c r="C98" s="369" t="s">
        <v>1160</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1153</v>
      </c>
      <c r="D100" s="2462"/>
      <c r="E100" s="2204"/>
      <c r="F100" s="2383"/>
      <c r="G100" s="2427"/>
      <c r="H100" s="1500"/>
      <c r="I100" s="651" t="s">
        <v>1152</v>
      </c>
      <c r="J100" s="571"/>
      <c r="K100" s="1500"/>
      <c r="L100" s="214"/>
      <c r="M100" s="341"/>
      <c r="N100" s="334"/>
      <c r="O100" s="1624"/>
      <c r="P100" s="1624"/>
      <c r="AH100" s="1631">
        <v>0</v>
      </c>
    </row>
    <row s="1635" customFormat="1" customHeight="1" ht="0.75" hidden="1">
      <c r="A101" s="1780"/>
      <c r="B101" s="1780"/>
      <c r="C101" s="369" t="s">
        <v>1160</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1153</v>
      </c>
      <c r="D103" s="2462"/>
      <c r="E103" s="2204"/>
      <c r="F103" s="2383"/>
      <c r="G103" s="2427"/>
      <c r="H103" s="1500"/>
      <c r="I103" s="651" t="s">
        <v>1152</v>
      </c>
      <c r="J103" s="571"/>
      <c r="K103" s="1500"/>
      <c r="L103" s="214"/>
      <c r="M103" s="341"/>
      <c r="N103" s="334"/>
      <c r="O103" s="1624"/>
      <c r="P103" s="1624"/>
      <c r="AH103" s="1631">
        <v>0</v>
      </c>
    </row>
    <row s="1635" customFormat="1" customHeight="1" ht="0.75" hidden="1">
      <c r="A104" s="1780"/>
      <c r="B104" s="1780"/>
      <c r="C104" s="369" t="s">
        <v>1160</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1153</v>
      </c>
      <c r="D106" s="2462"/>
      <c r="E106" s="2204"/>
      <c r="F106" s="2383"/>
      <c r="G106" s="2427"/>
      <c r="H106" s="1500"/>
      <c r="I106" s="651" t="s">
        <v>1152</v>
      </c>
      <c r="J106" s="571"/>
      <c r="K106" s="1500"/>
      <c r="L106" s="214"/>
      <c r="M106" s="341"/>
      <c r="N106" s="334"/>
      <c r="O106" s="1624"/>
      <c r="P106" s="1624"/>
      <c r="AH106" s="1631">
        <v>0</v>
      </c>
    </row>
    <row s="1635" customFormat="1" customHeight="1" ht="0.75" hidden="1">
      <c r="A107" s="1780"/>
      <c r="B107" s="1780"/>
      <c r="C107" s="369" t="s">
        <v>1160</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1153</v>
      </c>
      <c r="D109" s="2462"/>
      <c r="E109" s="2204"/>
      <c r="F109" s="2383"/>
      <c r="G109" s="2427"/>
      <c r="H109" s="1500"/>
      <c r="I109" s="651" t="s">
        <v>1152</v>
      </c>
      <c r="J109" s="571"/>
      <c r="K109" s="1500"/>
      <c r="L109" s="214"/>
      <c r="M109" s="341"/>
      <c r="N109" s="334"/>
      <c r="O109" s="1624"/>
      <c r="P109" s="1624"/>
      <c r="AH109" s="1631">
        <v>0</v>
      </c>
    </row>
    <row s="1635" customFormat="1" customHeight="1" ht="0.75" hidden="1">
      <c r="A110" s="1780"/>
      <c r="B110" s="1780"/>
      <c r="C110" s="369" t="s">
        <v>1160</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311</v>
      </c>
      <c r="M111" s="341"/>
      <c r="N111" s="334"/>
      <c r="O111" s="1624"/>
      <c r="P111" s="1624"/>
      <c r="AH111" s="1631">
        <v>0</v>
      </c>
    </row>
    <row s="1635" customFormat="1" customHeight="1" ht="18.75" hidden="1">
      <c r="A112" s="1780"/>
      <c r="B112" s="1780"/>
      <c r="C112" s="369" t="s">
        <v>1153</v>
      </c>
      <c r="D112" s="2462"/>
      <c r="E112" s="2204"/>
      <c r="F112" s="2383"/>
      <c r="G112" s="2427"/>
      <c r="H112" s="1500"/>
      <c r="I112" s="651" t="s">
        <v>1152</v>
      </c>
      <c r="J112" s="571"/>
      <c r="K112" s="1500"/>
      <c r="L112" s="214"/>
      <c r="M112" s="341"/>
      <c r="N112" s="334"/>
      <c r="O112" s="1624"/>
      <c r="P112" s="1624"/>
      <c r="AH112" s="1631">
        <v>0</v>
      </c>
    </row>
    <row s="1635" customFormat="1" customHeight="1" ht="0.75" hidden="1">
      <c r="A113" s="1780"/>
      <c r="B113" s="1780"/>
      <c r="C113" s="369" t="s">
        <v>1160</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Тариф на питьевую воду (питьевое водоснабжение)</v>
      </c>
      <c r="H114" s="1862"/>
      <c r="I114" s="1739"/>
      <c r="J114" s="1773"/>
      <c r="K114" s="1778"/>
      <c r="L114" s="1862" t="s">
        <v>311</v>
      </c>
      <c r="M114" s="341"/>
      <c r="N114" s="334"/>
      <c r="O114" s="1624"/>
      <c r="P114" s="1624"/>
      <c r="AH114" s="1631">
        <v>0</v>
      </c>
    </row>
    <row s="1635" customFormat="1" customHeight="1" ht="18.75" hidden="1">
      <c r="A115" s="1780"/>
      <c r="B115" s="1780"/>
      <c r="C115" s="369" t="s">
        <v>1153</v>
      </c>
      <c r="D115" s="2462"/>
      <c r="E115" s="2204"/>
      <c r="F115" s="2383"/>
      <c r="G115" s="2427"/>
      <c r="H115" s="1500"/>
      <c r="I115" s="651" t="s">
        <v>1152</v>
      </c>
      <c r="J115" s="571"/>
      <c r="K115" s="1500"/>
      <c r="L115" s="214"/>
      <c r="M115" s="341"/>
      <c r="N115" s="334"/>
      <c r="O115" s="1624"/>
      <c r="P115" s="1624"/>
      <c r="AH115" s="1631">
        <v>0</v>
      </c>
    </row>
    <row s="1635" customFormat="1" customHeight="1" ht="0.75" hidden="1">
      <c r="A116" s="1780"/>
      <c r="B116" s="1780"/>
      <c r="C116" s="369" t="s">
        <v>1160</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1153</v>
      </c>
      <c r="D118" s="2462"/>
      <c r="E118" s="2204"/>
      <c r="F118" s="2383"/>
      <c r="G118" s="2427"/>
      <c r="H118" s="1500"/>
      <c r="I118" s="651" t="s">
        <v>1152</v>
      </c>
      <c r="J118" s="571"/>
      <c r="K118" s="1500"/>
      <c r="L118" s="214"/>
      <c r="M118" s="341"/>
      <c r="N118" s="334"/>
      <c r="O118" s="1624"/>
      <c r="P118" s="1624"/>
      <c r="AH118" s="1631">
        <v>0</v>
      </c>
    </row>
    <row s="1635" customFormat="1" customHeight="1" ht="0.75" hidden="1">
      <c r="A119" s="1780"/>
      <c r="B119" s="1780"/>
      <c r="C119" s="369" t="s">
        <v>1160</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1153</v>
      </c>
      <c r="D121" s="2462"/>
      <c r="E121" s="2204"/>
      <c r="F121" s="2383"/>
      <c r="G121" s="2427"/>
      <c r="H121" s="1500"/>
      <c r="I121" s="651" t="s">
        <v>1152</v>
      </c>
      <c r="J121" s="571"/>
      <c r="K121" s="1500"/>
      <c r="L121" s="214"/>
      <c r="M121" s="341"/>
      <c r="N121" s="334"/>
      <c r="O121" s="1624"/>
      <c r="P121" s="1624"/>
      <c r="AH121" s="1631">
        <v>0</v>
      </c>
    </row>
    <row s="1635" customFormat="1" customHeight="1" ht="0.75" hidden="1">
      <c r="A122" s="1780"/>
      <c r="B122" s="1780"/>
      <c r="C122" s="369" t="s">
        <v>1160</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1153</v>
      </c>
      <c r="D124" s="2462"/>
      <c r="E124" s="2204"/>
      <c r="F124" s="2383"/>
      <c r="G124" s="2427"/>
      <c r="H124" s="1500"/>
      <c r="I124" s="651" t="s">
        <v>1152</v>
      </c>
      <c r="J124" s="571"/>
      <c r="K124" s="1500"/>
      <c r="L124" s="214"/>
      <c r="M124" s="341"/>
      <c r="N124" s="334"/>
      <c r="O124" s="1624"/>
      <c r="P124" s="1624"/>
      <c r="AH124" s="1631">
        <v>0</v>
      </c>
    </row>
    <row s="1635" customFormat="1" customHeight="1" ht="0.75" hidden="1">
      <c r="A125" s="1780"/>
      <c r="B125" s="1780"/>
      <c r="C125" s="369" t="s">
        <v>1160</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1153</v>
      </c>
      <c r="D127" s="2462"/>
      <c r="E127" s="2204"/>
      <c r="F127" s="2383"/>
      <c r="G127" s="2427"/>
      <c r="H127" s="1500"/>
      <c r="I127" s="651" t="s">
        <v>1152</v>
      </c>
      <c r="J127" s="571"/>
      <c r="K127" s="1500"/>
      <c r="L127" s="214"/>
      <c r="M127" s="341"/>
      <c r="N127" s="334"/>
      <c r="O127" s="1624"/>
      <c r="P127" s="1624"/>
      <c r="AH127" s="1631">
        <v>0</v>
      </c>
    </row>
    <row s="1635" customFormat="1" customHeight="1" ht="0.75" hidden="1">
      <c r="A128" s="1780"/>
      <c r="B128" s="1780"/>
      <c r="C128" s="369" t="s">
        <v>1160</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1153</v>
      </c>
      <c r="D130" s="2462"/>
      <c r="E130" s="2204"/>
      <c r="F130" s="2383"/>
      <c r="G130" s="2427"/>
      <c r="H130" s="1500"/>
      <c r="I130" s="651" t="s">
        <v>1152</v>
      </c>
      <c r="J130" s="571"/>
      <c r="K130" s="1500"/>
      <c r="L130" s="214"/>
      <c r="M130" s="341"/>
      <c r="N130" s="334"/>
      <c r="O130" s="1624"/>
      <c r="P130" s="1624"/>
      <c r="AH130" s="1631">
        <v>0</v>
      </c>
    </row>
    <row s="1635" customFormat="1" customHeight="1" ht="0.75" hidden="1">
      <c r="A131" s="1780"/>
      <c r="B131" s="1780"/>
      <c r="C131" s="369" t="s">
        <v>1160</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1153</v>
      </c>
      <c r="D133" s="2462"/>
      <c r="E133" s="2204"/>
      <c r="F133" s="2383"/>
      <c r="G133" s="2427"/>
      <c r="H133" s="1500"/>
      <c r="I133" s="651" t="s">
        <v>1152</v>
      </c>
      <c r="J133" s="571"/>
      <c r="K133" s="1500"/>
      <c r="L133" s="214"/>
      <c r="M133" s="341"/>
      <c r="N133" s="334"/>
      <c r="O133" s="1624"/>
      <c r="P133" s="1624"/>
      <c r="AH133" s="1631">
        <v>0</v>
      </c>
    </row>
    <row s="1635" customFormat="1" customHeight="1" ht="0.75" hidden="1">
      <c r="A134" s="1780"/>
      <c r="B134" s="1780"/>
      <c r="C134" s="369" t="s">
        <v>1160</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1153</v>
      </c>
      <c r="D136" s="2462"/>
      <c r="E136" s="2204"/>
      <c r="F136" s="2383"/>
      <c r="G136" s="2427"/>
      <c r="H136" s="1500"/>
      <c r="I136" s="651" t="s">
        <v>1152</v>
      </c>
      <c r="J136" s="571"/>
      <c r="K136" s="1500"/>
      <c r="L136" s="214"/>
      <c r="M136" s="341"/>
      <c r="N136" s="334"/>
      <c r="O136" s="1624"/>
      <c r="P136" s="1624"/>
      <c r="AH136" s="1631">
        <v>0</v>
      </c>
    </row>
    <row s="1635" customFormat="1" customHeight="1" ht="0.75" hidden="1">
      <c r="A137" s="1780"/>
      <c r="B137" s="1780"/>
      <c r="C137" s="369" t="s">
        <v>1160</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1153</v>
      </c>
      <c r="D139" s="2462"/>
      <c r="E139" s="2204"/>
      <c r="F139" s="2383"/>
      <c r="G139" s="2427"/>
      <c r="H139" s="1500"/>
      <c r="I139" s="651" t="s">
        <v>1152</v>
      </c>
      <c r="J139" s="571"/>
      <c r="K139" s="1500"/>
      <c r="L139" s="214"/>
      <c r="M139" s="341"/>
      <c r="N139" s="334"/>
      <c r="O139" s="1624"/>
      <c r="P139" s="1624"/>
      <c r="AH139" s="1631">
        <v>0</v>
      </c>
    </row>
    <row s="1635" customFormat="1" customHeight="1" ht="0.75" hidden="1">
      <c r="A140" s="1780"/>
      <c r="B140" s="1780"/>
      <c r="C140" s="369" t="s">
        <v>1160</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1153</v>
      </c>
      <c r="D142" s="2462"/>
      <c r="E142" s="2204"/>
      <c r="F142" s="2383"/>
      <c r="G142" s="2427"/>
      <c r="H142" s="1500"/>
      <c r="I142" s="651" t="s">
        <v>1152</v>
      </c>
      <c r="J142" s="571"/>
      <c r="K142" s="1500"/>
      <c r="L142" s="214"/>
      <c r="M142" s="341"/>
      <c r="N142" s="334"/>
      <c r="O142" s="1624"/>
      <c r="P142" s="1624"/>
      <c r="AH142" s="1631">
        <v>0</v>
      </c>
    </row>
    <row s="1635" customFormat="1" customHeight="1" ht="0.75" hidden="1">
      <c r="A143" s="1780"/>
      <c r="B143" s="1780"/>
      <c r="C143" s="369" t="s">
        <v>1160</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1153</v>
      </c>
      <c r="D145" s="2462"/>
      <c r="E145" s="2204"/>
      <c r="F145" s="2383"/>
      <c r="G145" s="2427"/>
      <c r="H145" s="1500"/>
      <c r="I145" s="651" t="s">
        <v>1152</v>
      </c>
      <c r="J145" s="571"/>
      <c r="K145" s="1500"/>
      <c r="L145" s="214"/>
      <c r="M145" s="341"/>
      <c r="N145" s="334"/>
      <c r="O145" s="1624"/>
      <c r="P145" s="1624"/>
      <c r="AH145" s="1631">
        <v>0</v>
      </c>
    </row>
    <row s="1635" customFormat="1" customHeight="1" ht="1.05">
      <c r="A146" s="1780"/>
      <c r="B146" s="1780"/>
      <c r="C146" s="369" t="s">
        <v>1160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1153</v>
      </c>
      <c r="D149" s="2462"/>
      <c r="E149" s="2204"/>
      <c r="F149" s="2383"/>
      <c r="G149" s="2427"/>
      <c r="H149" s="1500"/>
      <c r="I149" s="651" t="s">
        <v>1152</v>
      </c>
      <c r="J149" s="571"/>
      <c r="K149" s="1500"/>
      <c r="L149" s="214"/>
      <c r="M149" s="2170"/>
      <c r="N149" s="334"/>
      <c r="O149" s="1624"/>
      <c r="P149" s="1624"/>
      <c r="AH149" s="1631">
        <v>0</v>
      </c>
    </row>
    <row s="1635" customFormat="1" customHeight="1" ht="0.75" hidden="1">
      <c r="A150" s="1780"/>
      <c r="B150" s="1780"/>
      <c r="C150" s="369" t="s">
        <v>1160</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1153</v>
      </c>
      <c r="D152" s="2462"/>
      <c r="E152" s="2204"/>
      <c r="F152" s="2383"/>
      <c r="G152" s="2427"/>
      <c r="H152" s="1500"/>
      <c r="I152" s="651" t="s">
        <v>1152</v>
      </c>
      <c r="J152" s="571"/>
      <c r="K152" s="1500"/>
      <c r="L152" s="214"/>
      <c r="M152" s="1861"/>
      <c r="N152" s="334"/>
      <c r="O152" s="1624"/>
      <c r="P152" s="1624"/>
      <c r="AH152" s="1631">
        <v>0</v>
      </c>
    </row>
    <row s="1635" customFormat="1" customHeight="1" ht="0.75" hidden="1">
      <c r="A153" s="1780"/>
      <c r="B153" s="1780"/>
      <c r="C153" s="369" t="s">
        <v>1160</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1153</v>
      </c>
      <c r="D155" s="2462"/>
      <c r="E155" s="2204"/>
      <c r="F155" s="2383"/>
      <c r="G155" s="2427"/>
      <c r="H155" s="1500"/>
      <c r="I155" s="651" t="s">
        <v>1152</v>
      </c>
      <c r="J155" s="571"/>
      <c r="K155" s="1500"/>
      <c r="L155" s="214"/>
      <c r="M155" s="341"/>
      <c r="N155" s="334"/>
      <c r="O155" s="1624"/>
      <c r="P155" s="1624"/>
      <c r="AH155" s="1631">
        <v>0</v>
      </c>
    </row>
    <row s="1635" customFormat="1" customHeight="1" ht="0.75" hidden="1">
      <c r="A156" s="1780"/>
      <c r="B156" s="1780"/>
      <c r="C156" s="369" t="s">
        <v>1160</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1153</v>
      </c>
      <c r="D158" s="2462"/>
      <c r="E158" s="2204"/>
      <c r="F158" s="2383"/>
      <c r="G158" s="2427"/>
      <c r="H158" s="1500"/>
      <c r="I158" s="651" t="s">
        <v>1152</v>
      </c>
      <c r="J158" s="571"/>
      <c r="K158" s="1500"/>
      <c r="L158" s="214"/>
      <c r="M158" s="341"/>
      <c r="N158" s="334"/>
      <c r="O158" s="1624"/>
      <c r="P158" s="1624"/>
      <c r="AH158" s="1631">
        <v>0</v>
      </c>
    </row>
    <row s="1635" customFormat="1" customHeight="1" ht="0.75" hidden="1">
      <c r="A159" s="1780"/>
      <c r="B159" s="1780"/>
      <c r="C159" s="369" t="s">
        <v>1160</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1153</v>
      </c>
      <c r="D161" s="2462"/>
      <c r="E161" s="2204"/>
      <c r="F161" s="2383"/>
      <c r="G161" s="2427"/>
      <c r="H161" s="1500"/>
      <c r="I161" s="651" t="s">
        <v>1152</v>
      </c>
      <c r="J161" s="571"/>
      <c r="K161" s="1500"/>
      <c r="L161" s="214"/>
      <c r="M161" s="341"/>
      <c r="N161" s="334"/>
      <c r="O161" s="1624"/>
      <c r="P161" s="1624"/>
      <c r="AH161" s="1631">
        <v>0</v>
      </c>
    </row>
    <row s="1635" customFormat="1" customHeight="1" ht="0.75" hidden="1">
      <c r="A162" s="1780"/>
      <c r="B162" s="1780"/>
      <c r="C162" s="369" t="s">
        <v>1160</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1153</v>
      </c>
      <c r="D164" s="2462"/>
      <c r="E164" s="2204"/>
      <c r="F164" s="2383"/>
      <c r="G164" s="2427"/>
      <c r="H164" s="1500"/>
      <c r="I164" s="651" t="s">
        <v>1152</v>
      </c>
      <c r="J164" s="571"/>
      <c r="K164" s="1500"/>
      <c r="L164" s="214"/>
      <c r="M164" s="341"/>
      <c r="N164" s="334"/>
      <c r="O164" s="1624"/>
      <c r="P164" s="1624"/>
      <c r="AH164" s="1631">
        <v>0</v>
      </c>
    </row>
    <row s="1635" customFormat="1" customHeight="1" ht="0.75" hidden="1">
      <c r="A165" s="1780"/>
      <c r="B165" s="1780"/>
      <c r="C165" s="369" t="s">
        <v>1160</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1153</v>
      </c>
      <c r="D167" s="2462"/>
      <c r="E167" s="2204"/>
      <c r="F167" s="2383"/>
      <c r="G167" s="2427"/>
      <c r="H167" s="1500"/>
      <c r="I167" s="651" t="s">
        <v>1152</v>
      </c>
      <c r="J167" s="571"/>
      <c r="K167" s="1500"/>
      <c r="L167" s="214"/>
      <c r="M167" s="341"/>
      <c r="N167" s="334"/>
      <c r="O167" s="1624"/>
      <c r="P167" s="1624"/>
      <c r="AH167" s="1631">
        <v>0</v>
      </c>
    </row>
    <row s="1635" customFormat="1" customHeight="1" ht="0.75" hidden="1">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1153</v>
      </c>
      <c r="D170" s="2462"/>
      <c r="E170" s="2204"/>
      <c r="F170" s="2383"/>
      <c r="G170" s="2427"/>
      <c r="H170" s="1500"/>
      <c r="I170" s="651" t="s">
        <v>1152</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311</v>
      </c>
      <c r="M172" s="341"/>
      <c r="N172" s="334"/>
      <c r="O172" s="1624"/>
      <c r="P172" s="1624"/>
      <c r="AH172" s="1631">
        <v>0</v>
      </c>
    </row>
    <row s="1635" customFormat="1" customHeight="1" ht="18.75" hidden="1">
      <c r="A173" s="1780"/>
      <c r="B173" s="1780"/>
      <c r="C173" s="369" t="s">
        <v>1153</v>
      </c>
      <c r="D173" s="2462"/>
      <c r="E173" s="2204"/>
      <c r="F173" s="2383"/>
      <c r="G173" s="2427"/>
      <c r="H173" s="1500"/>
      <c r="I173" s="651" t="s">
        <v>1152</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Тариф на питьевую воду (питьевое водоснабжение)</v>
      </c>
      <c r="H175" s="1862"/>
      <c r="I175" s="1739"/>
      <c r="J175" s="1773"/>
      <c r="K175" s="1778"/>
      <c r="L175" s="1862" t="s">
        <v>311</v>
      </c>
      <c r="M175" s="341"/>
      <c r="N175" s="334"/>
      <c r="O175" s="1624"/>
      <c r="P175" s="1624"/>
      <c r="AH175" s="1631">
        <v>0</v>
      </c>
    </row>
    <row s="1635" customFormat="1" customHeight="1" ht="18.75" hidden="1">
      <c r="A176" s="1780"/>
      <c r="B176" s="1780"/>
      <c r="C176" s="369" t="s">
        <v>1153</v>
      </c>
      <c r="D176" s="2462"/>
      <c r="E176" s="2204"/>
      <c r="F176" s="2383"/>
      <c r="G176" s="2427"/>
      <c r="H176" s="1500"/>
      <c r="I176" s="651" t="s">
        <v>1152</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1153</v>
      </c>
      <c r="D179" s="2462"/>
      <c r="E179" s="2204"/>
      <c r="F179" s="2383"/>
      <c r="G179" s="2427"/>
      <c r="H179" s="1500"/>
      <c r="I179" s="651" t="s">
        <v>1152</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1153</v>
      </c>
      <c r="D182" s="2462"/>
      <c r="E182" s="2204"/>
      <c r="F182" s="2383"/>
      <c r="G182" s="2427"/>
      <c r="H182" s="1500"/>
      <c r="I182" s="651" t="s">
        <v>1152</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1153</v>
      </c>
      <c r="D185" s="2462"/>
      <c r="E185" s="2204"/>
      <c r="F185" s="2383"/>
      <c r="G185" s="2427"/>
      <c r="H185" s="1500"/>
      <c r="I185" s="651" t="s">
        <v>1152</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1153</v>
      </c>
      <c r="D188" s="2462"/>
      <c r="E188" s="2204"/>
      <c r="F188" s="2383"/>
      <c r="G188" s="2427"/>
      <c r="H188" s="1500"/>
      <c r="I188" s="651" t="s">
        <v>1152</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1153</v>
      </c>
      <c r="D191" s="2462"/>
      <c r="E191" s="2204"/>
      <c r="F191" s="2383"/>
      <c r="G191" s="2427"/>
      <c r="H191" s="1500"/>
      <c r="I191" s="651" t="s">
        <v>1152</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1153</v>
      </c>
      <c r="D194" s="2462"/>
      <c r="E194" s="2204"/>
      <c r="F194" s="2383"/>
      <c r="G194" s="2427"/>
      <c r="H194" s="1500"/>
      <c r="I194" s="651" t="s">
        <v>1152</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1153</v>
      </c>
      <c r="D197" s="2462"/>
      <c r="E197" s="2204"/>
      <c r="F197" s="2383"/>
      <c r="G197" s="2427"/>
      <c r="H197" s="1500"/>
      <c r="I197" s="651" t="s">
        <v>1152</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1153</v>
      </c>
      <c r="D200" s="2462"/>
      <c r="E200" s="2204"/>
      <c r="F200" s="2383"/>
      <c r="G200" s="2427"/>
      <c r="H200" s="1500"/>
      <c r="I200" s="651" t="s">
        <v>1152</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1153</v>
      </c>
      <c r="D203" s="2462"/>
      <c r="E203" s="2204"/>
      <c r="F203" s="2383"/>
      <c r="G203" s="2427"/>
      <c r="H203" s="1500"/>
      <c r="I203" s="651" t="s">
        <v>1152</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1153</v>
      </c>
      <c r="D206" s="2462"/>
      <c r="E206" s="2204"/>
      <c r="F206" s="2383"/>
      <c r="G206" s="2427"/>
      <c r="H206" s="1500"/>
      <c r="I206" s="651" t="s">
        <v>1152</v>
      </c>
      <c r="J206" s="571"/>
      <c r="K206" s="1500"/>
      <c r="L206" s="214"/>
      <c r="M206" s="341"/>
      <c r="N206" s="334"/>
      <c r="O206" s="1624"/>
      <c r="P206" s="1624"/>
      <c r="AH206" s="1631">
        <v>0</v>
      </c>
    </row>
    <row s="1635" customFormat="1" customHeight="1" ht="1.05">
      <c r="A207" s="1780"/>
      <c r="B207" s="1780"/>
      <c r="C207" s="369" t="s">
        <v>1160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1153</v>
      </c>
      <c r="D210" s="2462"/>
      <c r="E210" s="2204"/>
      <c r="F210" s="2383"/>
      <c r="G210" s="2427"/>
      <c r="H210" s="1500"/>
      <c r="I210" s="651" t="s">
        <v>1152</v>
      </c>
      <c r="J210" s="571"/>
      <c r="K210" s="1500"/>
      <c r="L210" s="214"/>
      <c r="M210" s="2170"/>
      <c r="N210" s="334"/>
      <c r="O210" s="1624"/>
      <c r="P210" s="1624"/>
      <c r="AH210" s="1631">
        <v>0</v>
      </c>
    </row>
    <row s="1635" customFormat="1" customHeight="1" ht="0.75" hidden="1">
      <c r="A211" s="1780"/>
      <c r="B211" s="1780"/>
      <c r="C211" s="369" t="s">
        <v>1160</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1153</v>
      </c>
      <c r="D213" s="2462"/>
      <c r="E213" s="2204"/>
      <c r="F213" s="2383"/>
      <c r="G213" s="2427"/>
      <c r="H213" s="1500"/>
      <c r="I213" s="651" t="s">
        <v>1152</v>
      </c>
      <c r="J213" s="571"/>
      <c r="K213" s="1500"/>
      <c r="L213" s="214"/>
      <c r="M213" s="1861"/>
      <c r="N213" s="334"/>
      <c r="O213" s="1624"/>
      <c r="P213" s="1624"/>
      <c r="AH213" s="1631">
        <v>0</v>
      </c>
    </row>
    <row s="1635" customFormat="1" customHeight="1" ht="0.75" hidden="1">
      <c r="A214" s="1780"/>
      <c r="B214" s="1780"/>
      <c r="C214" s="369" t="s">
        <v>1160</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1153</v>
      </c>
      <c r="D216" s="2462"/>
      <c r="E216" s="2204"/>
      <c r="F216" s="2383"/>
      <c r="G216" s="2427"/>
      <c r="H216" s="1500"/>
      <c r="I216" s="651" t="s">
        <v>1152</v>
      </c>
      <c r="J216" s="571"/>
      <c r="K216" s="1500"/>
      <c r="L216" s="214"/>
      <c r="M216" s="341"/>
      <c r="N216" s="334"/>
      <c r="O216" s="1624"/>
      <c r="P216" s="1624"/>
      <c r="AH216" s="1631">
        <v>0</v>
      </c>
    </row>
    <row s="1635" customFormat="1" customHeight="1" ht="0.75" hidden="1">
      <c r="A217" s="1780"/>
      <c r="B217" s="1780"/>
      <c r="C217" s="369" t="s">
        <v>1160</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1153</v>
      </c>
      <c r="D219" s="2462"/>
      <c r="E219" s="2204"/>
      <c r="F219" s="2383"/>
      <c r="G219" s="2427"/>
      <c r="H219" s="1500"/>
      <c r="I219" s="651" t="s">
        <v>1152</v>
      </c>
      <c r="J219" s="571"/>
      <c r="K219" s="1500"/>
      <c r="L219" s="214"/>
      <c r="M219" s="341"/>
      <c r="N219" s="334"/>
      <c r="O219" s="1624"/>
      <c r="P219" s="1624"/>
      <c r="AH219" s="1631">
        <v>0</v>
      </c>
    </row>
    <row s="1635" customFormat="1" customHeight="1" ht="0.75" hidden="1">
      <c r="A220" s="1780"/>
      <c r="B220" s="1780"/>
      <c r="C220" s="369" t="s">
        <v>1160</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1153</v>
      </c>
      <c r="D222" s="2462"/>
      <c r="E222" s="2204"/>
      <c r="F222" s="2383"/>
      <c r="G222" s="2427"/>
      <c r="H222" s="1500"/>
      <c r="I222" s="651" t="s">
        <v>1152</v>
      </c>
      <c r="J222" s="571"/>
      <c r="K222" s="1500"/>
      <c r="L222" s="214"/>
      <c r="M222" s="341"/>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1153</v>
      </c>
      <c r="D225" s="2462"/>
      <c r="E225" s="2204"/>
      <c r="F225" s="2383"/>
      <c r="G225" s="2427"/>
      <c r="H225" s="1500"/>
      <c r="I225" s="651" t="s">
        <v>1152</v>
      </c>
      <c r="J225" s="571"/>
      <c r="K225" s="1500"/>
      <c r="L225" s="214"/>
      <c r="M225" s="34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1153</v>
      </c>
      <c r="D228" s="2462"/>
      <c r="E228" s="2204"/>
      <c r="F228" s="2383"/>
      <c r="G228" s="2427"/>
      <c r="H228" s="1500"/>
      <c r="I228" s="651" t="s">
        <v>1152</v>
      </c>
      <c r="J228" s="571"/>
      <c r="K228" s="1500"/>
      <c r="L228" s="214"/>
      <c r="M228" s="341"/>
      <c r="N228" s="334"/>
      <c r="O228" s="1624"/>
      <c r="P228" s="1624"/>
      <c r="AH228" s="1631">
        <v>0</v>
      </c>
    </row>
    <row s="1635" customFormat="1" customHeight="1" ht="0.75" hidden="1">
      <c r="A229" s="1780"/>
      <c r="B229" s="1780"/>
      <c r="C229" s="369" t="s">
        <v>1160</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1153</v>
      </c>
      <c r="D231" s="2462"/>
      <c r="E231" s="2204"/>
      <c r="F231" s="2383"/>
      <c r="G231" s="2427"/>
      <c r="H231" s="1500"/>
      <c r="I231" s="651" t="s">
        <v>1152</v>
      </c>
      <c r="J231" s="571"/>
      <c r="K231" s="1500"/>
      <c r="L231" s="214"/>
      <c r="M231" s="341"/>
      <c r="N231" s="334"/>
      <c r="O231" s="1624"/>
      <c r="P231" s="1624"/>
      <c r="AH231" s="1631">
        <v>0</v>
      </c>
    </row>
    <row s="1635" customFormat="1" customHeight="1" ht="0.75" hidden="1">
      <c r="A232" s="1780"/>
      <c r="B232" s="1780"/>
      <c r="C232" s="369" t="s">
        <v>1160</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311</v>
      </c>
      <c r="M233" s="341"/>
      <c r="N233" s="334"/>
      <c r="O233" s="1624"/>
      <c r="P233" s="1624"/>
      <c r="AH233" s="1631">
        <v>0</v>
      </c>
    </row>
    <row s="1635" customFormat="1" customHeight="1" ht="18.75" hidden="1">
      <c r="A234" s="1780"/>
      <c r="B234" s="1780"/>
      <c r="C234" s="369" t="s">
        <v>1153</v>
      </c>
      <c r="D234" s="2462"/>
      <c r="E234" s="2204"/>
      <c r="F234" s="2383"/>
      <c r="G234" s="2427"/>
      <c r="H234" s="1500"/>
      <c r="I234" s="651" t="s">
        <v>1152</v>
      </c>
      <c r="J234" s="571"/>
      <c r="K234" s="1500"/>
      <c r="L234" s="214"/>
      <c r="M234" s="341"/>
      <c r="N234" s="334"/>
      <c r="O234" s="1624"/>
      <c r="P234" s="1624"/>
      <c r="AH234" s="1631">
        <v>0</v>
      </c>
    </row>
    <row s="1635" customFormat="1" customHeight="1" ht="0.75" hidden="1">
      <c r="A235" s="1780"/>
      <c r="B235" s="1780"/>
      <c r="C235" s="369" t="s">
        <v>1160</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Тариф на питьевую воду (питьевое водоснабжение)</v>
      </c>
      <c r="H236" s="1862"/>
      <c r="I236" s="1739"/>
      <c r="J236" s="1773"/>
      <c r="K236" s="1778"/>
      <c r="L236" s="1862" t="s">
        <v>311</v>
      </c>
      <c r="M236" s="341"/>
      <c r="N236" s="334"/>
      <c r="O236" s="1624"/>
      <c r="P236" s="1624"/>
      <c r="AH236" s="1631">
        <v>0</v>
      </c>
    </row>
    <row s="1635" customFormat="1" customHeight="1" ht="18.75" hidden="1">
      <c r="A237" s="1780"/>
      <c r="B237" s="1780"/>
      <c r="C237" s="369" t="s">
        <v>1153</v>
      </c>
      <c r="D237" s="2462"/>
      <c r="E237" s="2204"/>
      <c r="F237" s="2383"/>
      <c r="G237" s="2427"/>
      <c r="H237" s="1500"/>
      <c r="I237" s="651" t="s">
        <v>1152</v>
      </c>
      <c r="J237" s="571"/>
      <c r="K237" s="1500"/>
      <c r="L237" s="214"/>
      <c r="M237" s="341"/>
      <c r="N237" s="334"/>
      <c r="O237" s="1624"/>
      <c r="P237" s="1624"/>
      <c r="AH237" s="1631">
        <v>0</v>
      </c>
    </row>
    <row s="1635" customFormat="1" customHeight="1" ht="0.75" hidden="1">
      <c r="A238" s="1780"/>
      <c r="B238" s="1780"/>
      <c r="C238" s="369" t="s">
        <v>1160</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1153</v>
      </c>
      <c r="D240" s="2462"/>
      <c r="E240" s="2204"/>
      <c r="F240" s="2383"/>
      <c r="G240" s="2427"/>
      <c r="H240" s="1500"/>
      <c r="I240" s="651" t="s">
        <v>1152</v>
      </c>
      <c r="J240" s="571"/>
      <c r="K240" s="1500"/>
      <c r="L240" s="214"/>
      <c r="M240" s="341"/>
      <c r="N240" s="334"/>
      <c r="O240" s="1624"/>
      <c r="P240" s="1624"/>
      <c r="AH240" s="1631">
        <v>0</v>
      </c>
    </row>
    <row s="1635" customFormat="1" customHeight="1" ht="0.75" hidden="1">
      <c r="A241" s="1780"/>
      <c r="B241" s="1780"/>
      <c r="C241" s="369" t="s">
        <v>1160</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1153</v>
      </c>
      <c r="D243" s="2462"/>
      <c r="E243" s="2204"/>
      <c r="F243" s="2383"/>
      <c r="G243" s="2427"/>
      <c r="H243" s="1500"/>
      <c r="I243" s="651" t="s">
        <v>1152</v>
      </c>
      <c r="J243" s="571"/>
      <c r="K243" s="1500"/>
      <c r="L243" s="214"/>
      <c r="M243" s="341"/>
      <c r="N243" s="334"/>
      <c r="O243" s="1624"/>
      <c r="P243" s="1624"/>
      <c r="AH243" s="1631">
        <v>0</v>
      </c>
    </row>
    <row s="1635" customFormat="1" customHeight="1" ht="0.75" hidden="1">
      <c r="A244" s="1780"/>
      <c r="B244" s="1780"/>
      <c r="C244" s="369" t="s">
        <v>1160</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1153</v>
      </c>
      <c r="D246" s="2462"/>
      <c r="E246" s="2204"/>
      <c r="F246" s="2383"/>
      <c r="G246" s="2427"/>
      <c r="H246" s="1500"/>
      <c r="I246" s="651" t="s">
        <v>1152</v>
      </c>
      <c r="J246" s="571"/>
      <c r="K246" s="1500"/>
      <c r="L246" s="214"/>
      <c r="M246" s="341"/>
      <c r="N246" s="334"/>
      <c r="O246" s="1624"/>
      <c r="P246" s="1624"/>
      <c r="AH246" s="1631">
        <v>0</v>
      </c>
    </row>
    <row s="1635" customFormat="1" customHeight="1" ht="0.75" hidden="1">
      <c r="A247" s="1780"/>
      <c r="B247" s="1780"/>
      <c r="C247" s="369" t="s">
        <v>1160</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1153</v>
      </c>
      <c r="D249" s="2462"/>
      <c r="E249" s="2204"/>
      <c r="F249" s="2383"/>
      <c r="G249" s="2427"/>
      <c r="H249" s="1500"/>
      <c r="I249" s="651" t="s">
        <v>1152</v>
      </c>
      <c r="J249" s="571"/>
      <c r="K249" s="1500"/>
      <c r="L249" s="214"/>
      <c r="M249" s="341"/>
      <c r="N249" s="334"/>
      <c r="O249" s="1624"/>
      <c r="P249" s="1624"/>
      <c r="AH249" s="1631">
        <v>0</v>
      </c>
    </row>
    <row s="1635" customFormat="1" customHeight="1" ht="0.75" hidden="1">
      <c r="A250" s="1780"/>
      <c r="B250" s="1780"/>
      <c r="C250" s="369" t="s">
        <v>1160</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1153</v>
      </c>
      <c r="D252" s="2462"/>
      <c r="E252" s="2204"/>
      <c r="F252" s="2383"/>
      <c r="G252" s="2427"/>
      <c r="H252" s="1500"/>
      <c r="I252" s="651" t="s">
        <v>1152</v>
      </c>
      <c r="J252" s="571"/>
      <c r="K252" s="1500"/>
      <c r="L252" s="214"/>
      <c r="M252" s="341"/>
      <c r="N252" s="334"/>
      <c r="O252" s="1624"/>
      <c r="P252" s="1624"/>
      <c r="AH252" s="1631">
        <v>0</v>
      </c>
    </row>
    <row s="1635" customFormat="1" customHeight="1" ht="0.75" hidden="1">
      <c r="A253" s="1780"/>
      <c r="B253" s="1780"/>
      <c r="C253" s="369" t="s">
        <v>1160</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1153</v>
      </c>
      <c r="D255" s="2462"/>
      <c r="E255" s="2204"/>
      <c r="F255" s="2383"/>
      <c r="G255" s="2427"/>
      <c r="H255" s="1500"/>
      <c r="I255" s="651" t="s">
        <v>1152</v>
      </c>
      <c r="J255" s="571"/>
      <c r="K255" s="1500"/>
      <c r="L255" s="214"/>
      <c r="M255" s="341"/>
      <c r="N255" s="334"/>
      <c r="O255" s="1624"/>
      <c r="P255" s="1624"/>
      <c r="AH255" s="1631">
        <v>0</v>
      </c>
    </row>
    <row s="1635" customFormat="1" customHeight="1" ht="0.75" hidden="1">
      <c r="A256" s="1780"/>
      <c r="B256" s="1780"/>
      <c r="C256" s="369" t="s">
        <v>1160</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1153</v>
      </c>
      <c r="D258" s="2462"/>
      <c r="E258" s="2204"/>
      <c r="F258" s="2383"/>
      <c r="G258" s="2427"/>
      <c r="H258" s="1500"/>
      <c r="I258" s="651" t="s">
        <v>1152</v>
      </c>
      <c r="J258" s="571"/>
      <c r="K258" s="1500"/>
      <c r="L258" s="214"/>
      <c r="M258" s="341"/>
      <c r="N258" s="334"/>
      <c r="O258" s="1624"/>
      <c r="P258" s="1624"/>
      <c r="AH258" s="1631">
        <v>0</v>
      </c>
    </row>
    <row s="1635" customFormat="1" customHeight="1" ht="0.75" hidden="1">
      <c r="A259" s="1780"/>
      <c r="B259" s="1780"/>
      <c r="C259" s="369" t="s">
        <v>1160</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1153</v>
      </c>
      <c r="D261" s="2462"/>
      <c r="E261" s="2204"/>
      <c r="F261" s="2383"/>
      <c r="G261" s="2427"/>
      <c r="H261" s="1500"/>
      <c r="I261" s="651" t="s">
        <v>1152</v>
      </c>
      <c r="J261" s="571"/>
      <c r="K261" s="1500"/>
      <c r="L261" s="214"/>
      <c r="M261" s="341"/>
      <c r="N261" s="334"/>
      <c r="O261" s="1624"/>
      <c r="P261" s="1624"/>
      <c r="AH261" s="1631">
        <v>0</v>
      </c>
    </row>
    <row s="1635" customFormat="1" customHeight="1" ht="0.75" hidden="1">
      <c r="A262" s="1780"/>
      <c r="B262" s="1780"/>
      <c r="C262" s="369" t="s">
        <v>1160</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1153</v>
      </c>
      <c r="D264" s="2462"/>
      <c r="E264" s="2204"/>
      <c r="F264" s="2383"/>
      <c r="G264" s="2427"/>
      <c r="H264" s="1500"/>
      <c r="I264" s="651" t="s">
        <v>1152</v>
      </c>
      <c r="J264" s="571"/>
      <c r="K264" s="1500"/>
      <c r="L264" s="214"/>
      <c r="M264" s="341"/>
      <c r="N264" s="334"/>
      <c r="O264" s="1624"/>
      <c r="P264" s="1624"/>
      <c r="AH264" s="1631">
        <v>0</v>
      </c>
    </row>
    <row s="1635" customFormat="1" customHeight="1" ht="0.75" hidden="1">
      <c r="A265" s="1780"/>
      <c r="B265" s="1780"/>
      <c r="C265" s="369" t="s">
        <v>1160</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1153</v>
      </c>
      <c r="D267" s="2462"/>
      <c r="E267" s="2204"/>
      <c r="F267" s="2383"/>
      <c r="G267" s="2427"/>
      <c r="H267" s="1500"/>
      <c r="I267" s="651" t="s">
        <v>1152</v>
      </c>
      <c r="J267" s="571"/>
      <c r="K267" s="1500"/>
      <c r="L267" s="214"/>
      <c r="M267" s="341"/>
      <c r="N267" s="334"/>
      <c r="O267" s="1624"/>
      <c r="P267" s="1624"/>
      <c r="AH267" s="1631">
        <v>0</v>
      </c>
    </row>
    <row s="1635" customFormat="1" customHeight="1" ht="1.05">
      <c r="A268" s="1780"/>
      <c r="B268" s="1780"/>
      <c r="C268" s="369" t="s">
        <v>1160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1153</v>
      </c>
      <c r="D271" s="2462"/>
      <c r="E271" s="2204"/>
      <c r="F271" s="2383"/>
      <c r="G271" s="2427"/>
      <c r="H271" s="1500"/>
      <c r="I271" s="651" t="s">
        <v>1152</v>
      </c>
      <c r="J271" s="571"/>
      <c r="K271" s="1500"/>
      <c r="L271" s="214"/>
      <c r="M271" s="2170"/>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1153</v>
      </c>
      <c r="D274" s="2462"/>
      <c r="E274" s="2204"/>
      <c r="F274" s="2383"/>
      <c r="G274" s="2427"/>
      <c r="H274" s="1500"/>
      <c r="I274" s="651" t="s">
        <v>1152</v>
      </c>
      <c r="J274" s="571"/>
      <c r="K274" s="1500"/>
      <c r="L274" s="214"/>
      <c r="M274" s="1861"/>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1153</v>
      </c>
      <c r="D277" s="2462"/>
      <c r="E277" s="2204"/>
      <c r="F277" s="2383"/>
      <c r="G277" s="2427"/>
      <c r="H277" s="1500"/>
      <c r="I277" s="651" t="s">
        <v>1152</v>
      </c>
      <c r="J277" s="571"/>
      <c r="K277" s="1500"/>
      <c r="L277" s="214"/>
      <c r="M277" s="341"/>
      <c r="N277" s="334"/>
      <c r="O277" s="1624"/>
      <c r="P277" s="1624"/>
      <c r="AH277" s="1631">
        <v>0</v>
      </c>
    </row>
    <row s="1635" customFormat="1" customHeight="1" ht="0.75" hidden="1">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1153</v>
      </c>
      <c r="D280" s="2462"/>
      <c r="E280" s="2204"/>
      <c r="F280" s="2383"/>
      <c r="G280" s="2427"/>
      <c r="H280" s="1500"/>
      <c r="I280" s="651" t="s">
        <v>1152</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1153</v>
      </c>
      <c r="D283" s="2462"/>
      <c r="E283" s="2204"/>
      <c r="F283" s="2383"/>
      <c r="G283" s="2427"/>
      <c r="H283" s="1500"/>
      <c r="I283" s="651" t="s">
        <v>1152</v>
      </c>
      <c r="J283" s="571"/>
      <c r="K283" s="1500"/>
      <c r="L283" s="214"/>
      <c r="M283" s="341"/>
      <c r="N283" s="334"/>
      <c r="O283" s="1624"/>
      <c r="P283" s="1624"/>
      <c r="AH283" s="1631">
        <v>0</v>
      </c>
    </row>
    <row s="1635" customFormat="1" customHeight="1" ht="0.75" hidden="1">
      <c r="A284" s="1780"/>
      <c r="B284" s="1780"/>
      <c r="C284" s="369" t="s">
        <v>1160</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1153</v>
      </c>
      <c r="D286" s="2462"/>
      <c r="E286" s="2204"/>
      <c r="F286" s="2383"/>
      <c r="G286" s="2427"/>
      <c r="H286" s="1500"/>
      <c r="I286" s="651" t="s">
        <v>1152</v>
      </c>
      <c r="J286" s="571"/>
      <c r="K286" s="1500"/>
      <c r="L286" s="214"/>
      <c r="M286" s="341"/>
      <c r="N286" s="334"/>
      <c r="O286" s="1624"/>
      <c r="P286" s="1624"/>
      <c r="AH286" s="1631">
        <v>0</v>
      </c>
    </row>
    <row s="1635" customFormat="1" customHeight="1" ht="0.75" hidden="1">
      <c r="A287" s="1780"/>
      <c r="B287" s="1780"/>
      <c r="C287" s="369" t="s">
        <v>1160</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1153</v>
      </c>
      <c r="D289" s="2462"/>
      <c r="E289" s="2204"/>
      <c r="F289" s="2383"/>
      <c r="G289" s="2427"/>
      <c r="H289" s="1500"/>
      <c r="I289" s="651" t="s">
        <v>1152</v>
      </c>
      <c r="J289" s="571"/>
      <c r="K289" s="1500"/>
      <c r="L289" s="214"/>
      <c r="M289" s="341"/>
      <c r="N289" s="334"/>
      <c r="O289" s="1624"/>
      <c r="P289" s="1624"/>
      <c r="AH289" s="1631">
        <v>0</v>
      </c>
    </row>
    <row s="1635" customFormat="1" customHeight="1" ht="0.75" hidden="1">
      <c r="A290" s="1780"/>
      <c r="B290" s="1780"/>
      <c r="C290" s="369" t="s">
        <v>1160</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1153</v>
      </c>
      <c r="D292" s="2462"/>
      <c r="E292" s="2204"/>
      <c r="F292" s="2383"/>
      <c r="G292" s="2427"/>
      <c r="H292" s="1500"/>
      <c r="I292" s="651" t="s">
        <v>1152</v>
      </c>
      <c r="J292" s="571"/>
      <c r="K292" s="1500"/>
      <c r="L292" s="214"/>
      <c r="M292" s="341"/>
      <c r="N292" s="334"/>
      <c r="O292" s="1624"/>
      <c r="P292" s="1624"/>
      <c r="AH292" s="1631">
        <v>0</v>
      </c>
    </row>
    <row s="1635" customFormat="1" customHeight="1" ht="0.75" hidden="1">
      <c r="A293" s="1780"/>
      <c r="B293" s="1780"/>
      <c r="C293" s="369" t="s">
        <v>1160</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311</v>
      </c>
      <c r="M294" s="341"/>
      <c r="N294" s="334"/>
      <c r="O294" s="1624"/>
      <c r="P294" s="1624"/>
      <c r="AH294" s="1631">
        <v>0</v>
      </c>
    </row>
    <row s="1635" customFormat="1" customHeight="1" ht="18.75" hidden="1">
      <c r="A295" s="1780"/>
      <c r="B295" s="1780"/>
      <c r="C295" s="369" t="s">
        <v>1153</v>
      </c>
      <c r="D295" s="2462"/>
      <c r="E295" s="2204"/>
      <c r="F295" s="2383"/>
      <c r="G295" s="2427"/>
      <c r="H295" s="1500"/>
      <c r="I295" s="651" t="s">
        <v>1152</v>
      </c>
      <c r="J295" s="571"/>
      <c r="K295" s="1500"/>
      <c r="L295" s="214"/>
      <c r="M295" s="341"/>
      <c r="N295" s="334"/>
      <c r="O295" s="1624"/>
      <c r="P295" s="1624"/>
      <c r="AH295" s="1631">
        <v>0</v>
      </c>
    </row>
    <row s="1635" customFormat="1" customHeight="1" ht="0.75" hidden="1">
      <c r="A296" s="1780"/>
      <c r="B296" s="1780"/>
      <c r="C296" s="369" t="s">
        <v>1160</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Тариф на питьевую воду (питьевое водоснабжение)</v>
      </c>
      <c r="H297" s="1862"/>
      <c r="I297" s="1739"/>
      <c r="J297" s="1773"/>
      <c r="K297" s="1778"/>
      <c r="L297" s="1862" t="s">
        <v>311</v>
      </c>
      <c r="M297" s="341"/>
      <c r="N297" s="334"/>
      <c r="O297" s="1624"/>
      <c r="P297" s="1624"/>
      <c r="AH297" s="1631">
        <v>0</v>
      </c>
    </row>
    <row s="1635" customFormat="1" customHeight="1" ht="18.75" hidden="1">
      <c r="A298" s="1780"/>
      <c r="B298" s="1780"/>
      <c r="C298" s="369" t="s">
        <v>1153</v>
      </c>
      <c r="D298" s="2462"/>
      <c r="E298" s="2204"/>
      <c r="F298" s="2383"/>
      <c r="G298" s="2427"/>
      <c r="H298" s="1500"/>
      <c r="I298" s="651" t="s">
        <v>1152</v>
      </c>
      <c r="J298" s="571"/>
      <c r="K298" s="1500"/>
      <c r="L298" s="214"/>
      <c r="M298" s="341"/>
      <c r="N298" s="334"/>
      <c r="O298" s="1624"/>
      <c r="P298" s="1624"/>
      <c r="AH298" s="1631">
        <v>0</v>
      </c>
    </row>
    <row s="1635" customFormat="1" customHeight="1" ht="0.75" hidden="1">
      <c r="A299" s="1780"/>
      <c r="B299" s="1780"/>
      <c r="C299" s="369" t="s">
        <v>1160</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1153</v>
      </c>
      <c r="D301" s="2462"/>
      <c r="E301" s="2204"/>
      <c r="F301" s="2383"/>
      <c r="G301" s="2427"/>
      <c r="H301" s="1500"/>
      <c r="I301" s="651" t="s">
        <v>1152</v>
      </c>
      <c r="J301" s="571"/>
      <c r="K301" s="1500"/>
      <c r="L301" s="214"/>
      <c r="M301" s="341"/>
      <c r="N301" s="334"/>
      <c r="O301" s="1624"/>
      <c r="P301" s="1624"/>
      <c r="AH301" s="1631">
        <v>0</v>
      </c>
    </row>
    <row s="1635" customFormat="1" customHeight="1" ht="0.75" hidden="1">
      <c r="A302" s="1780"/>
      <c r="B302" s="1780"/>
      <c r="C302" s="369" t="s">
        <v>1160</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1153</v>
      </c>
      <c r="D304" s="2462"/>
      <c r="E304" s="2204"/>
      <c r="F304" s="2383"/>
      <c r="G304" s="2427"/>
      <c r="H304" s="1500"/>
      <c r="I304" s="651" t="s">
        <v>1152</v>
      </c>
      <c r="J304" s="571"/>
      <c r="K304" s="1500"/>
      <c r="L304" s="214"/>
      <c r="M304" s="341"/>
      <c r="N304" s="334"/>
      <c r="O304" s="1624"/>
      <c r="P304" s="1624"/>
      <c r="AH304" s="1631">
        <v>0</v>
      </c>
    </row>
    <row s="1635" customFormat="1" customHeight="1" ht="0.75" hidden="1">
      <c r="A305" s="1780"/>
      <c r="B305" s="1780"/>
      <c r="C305" s="369" t="s">
        <v>1160</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1153</v>
      </c>
      <c r="D307" s="2462"/>
      <c r="E307" s="2204"/>
      <c r="F307" s="2383"/>
      <c r="G307" s="2427"/>
      <c r="H307" s="1500"/>
      <c r="I307" s="651" t="s">
        <v>1152</v>
      </c>
      <c r="J307" s="571"/>
      <c r="K307" s="1500"/>
      <c r="L307" s="214"/>
      <c r="M307" s="341"/>
      <c r="N307" s="334"/>
      <c r="O307" s="1624"/>
      <c r="P307" s="1624"/>
      <c r="AH307" s="1631">
        <v>0</v>
      </c>
    </row>
    <row s="1635" customFormat="1" customHeight="1" ht="0.75" hidden="1">
      <c r="A308" s="1780"/>
      <c r="B308" s="1780"/>
      <c r="C308" s="369" t="s">
        <v>1160</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1153</v>
      </c>
      <c r="D310" s="2462"/>
      <c r="E310" s="2204"/>
      <c r="F310" s="2383"/>
      <c r="G310" s="2427"/>
      <c r="H310" s="1500"/>
      <c r="I310" s="651" t="s">
        <v>1152</v>
      </c>
      <c r="J310" s="571"/>
      <c r="K310" s="1500"/>
      <c r="L310" s="214"/>
      <c r="M310" s="341"/>
      <c r="N310" s="334"/>
      <c r="O310" s="1624"/>
      <c r="P310" s="1624"/>
      <c r="AH310" s="1631">
        <v>0</v>
      </c>
    </row>
    <row s="1635" customFormat="1" customHeight="1" ht="0.75" hidden="1">
      <c r="A311" s="1780"/>
      <c r="B311" s="1780"/>
      <c r="C311" s="369" t="s">
        <v>1160</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1153</v>
      </c>
      <c r="D313" s="2462"/>
      <c r="E313" s="2204"/>
      <c r="F313" s="2383"/>
      <c r="G313" s="2427"/>
      <c r="H313" s="1500"/>
      <c r="I313" s="651" t="s">
        <v>1152</v>
      </c>
      <c r="J313" s="571"/>
      <c r="K313" s="1500"/>
      <c r="L313" s="214"/>
      <c r="M313" s="341"/>
      <c r="N313" s="334"/>
      <c r="O313" s="1624"/>
      <c r="P313" s="1624"/>
      <c r="AH313" s="1631">
        <v>0</v>
      </c>
    </row>
    <row s="1635" customFormat="1" customHeight="1" ht="0.75" hidden="1">
      <c r="A314" s="1780"/>
      <c r="B314" s="1780"/>
      <c r="C314" s="369" t="s">
        <v>1160</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1153</v>
      </c>
      <c r="D316" s="2462"/>
      <c r="E316" s="2204"/>
      <c r="F316" s="2383"/>
      <c r="G316" s="2427"/>
      <c r="H316" s="1500"/>
      <c r="I316" s="651" t="s">
        <v>1152</v>
      </c>
      <c r="J316" s="571"/>
      <c r="K316" s="1500"/>
      <c r="L316" s="214"/>
      <c r="M316" s="341"/>
      <c r="N316" s="334"/>
      <c r="O316" s="1624"/>
      <c r="P316" s="1624"/>
      <c r="AH316" s="1631">
        <v>0</v>
      </c>
    </row>
    <row s="1635" customFormat="1" customHeight="1" ht="0.75" hidden="1">
      <c r="A317" s="1780"/>
      <c r="B317" s="1780"/>
      <c r="C317" s="369" t="s">
        <v>1160</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1153</v>
      </c>
      <c r="D319" s="2462"/>
      <c r="E319" s="2204"/>
      <c r="F319" s="2383"/>
      <c r="G319" s="2427"/>
      <c r="H319" s="1500"/>
      <c r="I319" s="651" t="s">
        <v>1152</v>
      </c>
      <c r="J319" s="571"/>
      <c r="K319" s="1500"/>
      <c r="L319" s="214"/>
      <c r="M319" s="341"/>
      <c r="N319" s="334"/>
      <c r="O319" s="1624"/>
      <c r="P319" s="1624"/>
      <c r="AH319" s="1631">
        <v>0</v>
      </c>
    </row>
    <row s="1635" customFormat="1" customHeight="1" ht="0.75" hidden="1">
      <c r="A320" s="1780"/>
      <c r="B320" s="1780"/>
      <c r="C320" s="369" t="s">
        <v>1160</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1153</v>
      </c>
      <c r="D322" s="2462"/>
      <c r="E322" s="2204"/>
      <c r="F322" s="2383"/>
      <c r="G322" s="2427"/>
      <c r="H322" s="1500"/>
      <c r="I322" s="651" t="s">
        <v>1152</v>
      </c>
      <c r="J322" s="571"/>
      <c r="K322" s="1500"/>
      <c r="L322" s="214"/>
      <c r="M322" s="341"/>
      <c r="N322" s="334"/>
      <c r="O322" s="1624"/>
      <c r="P322" s="1624"/>
      <c r="AH322" s="1631">
        <v>0</v>
      </c>
    </row>
    <row s="1635" customFormat="1" customHeight="1" ht="0.75" hidden="1">
      <c r="A323" s="1780"/>
      <c r="B323" s="1780"/>
      <c r="C323" s="369" t="s">
        <v>1160</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1153</v>
      </c>
      <c r="D325" s="2462"/>
      <c r="E325" s="2204"/>
      <c r="F325" s="2383"/>
      <c r="G325" s="2427"/>
      <c r="H325" s="1500"/>
      <c r="I325" s="651" t="s">
        <v>1152</v>
      </c>
      <c r="J325" s="571"/>
      <c r="K325" s="1500"/>
      <c r="L325" s="214"/>
      <c r="M325" s="341"/>
      <c r="N325" s="334"/>
      <c r="O325" s="1624"/>
      <c r="P325" s="1624"/>
      <c r="AH325" s="1631">
        <v>0</v>
      </c>
    </row>
    <row s="1635" customFormat="1" customHeight="1" ht="0.75" hidden="1">
      <c r="A326" s="1780"/>
      <c r="B326" s="1780"/>
      <c r="C326" s="369" t="s">
        <v>1160</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1153</v>
      </c>
      <c r="D328" s="2462"/>
      <c r="E328" s="2204"/>
      <c r="F328" s="2383"/>
      <c r="G328" s="2427"/>
      <c r="H328" s="1500"/>
      <c r="I328" s="651" t="s">
        <v>1152</v>
      </c>
      <c r="J328" s="571"/>
      <c r="K328" s="1500"/>
      <c r="L328" s="214"/>
      <c r="M328" s="341"/>
      <c r="N328" s="334"/>
      <c r="O328" s="1624"/>
      <c r="P328" s="1624"/>
      <c r="AH328" s="1631">
        <v>0</v>
      </c>
    </row>
    <row s="1635" customFormat="1" customHeight="1" ht="1.05">
      <c r="A329" s="1780"/>
      <c r="B329" s="1780"/>
      <c r="C329" s="369" t="s">
        <v>1160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66218-AC58-F438-0A91-8CD907174BD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491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90</v>
      </c>
      <c r="E9" s="108" t="s">
        <v>307</v>
      </c>
      <c r="F9" s="108" t="s">
        <v>308</v>
      </c>
      <c r="G9" s="108" t="s">
        <v>395</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1161</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1DEA8-EF68-7D8F-B298-AA68C90EA091}"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J94" sqref="J94:J9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224</v>
      </c>
      <c r="F79" s="2145" t="s">
        <v>68</v>
      </c>
      <c r="G79" s="2632" t="str">
        <f>INDEX(VD_NAME_LIST,MATCH("4189671",VD_ID_LIST,0))</f>
        <v>Холодное водоснабжение. Питьевая вода</v>
      </c>
      <c r="H79" s="2553"/>
      <c r="I79" s="2553">
        <v>1</v>
      </c>
      <c r="J79" s="2501" t="s">
        <v>224</v>
      </c>
      <c r="K79" s="2185" t="s">
        <v>19</v>
      </c>
      <c r="L79" s="2108"/>
      <c r="M79" s="2108" t="s">
        <v>111</v>
      </c>
      <c r="N79" s="438" t="s">
        <v>28</v>
      </c>
      <c r="O79" s="2185" t="s">
        <v>68</v>
      </c>
      <c r="P79" s="2108"/>
      <c r="Q79" s="2108" t="s">
        <v>111</v>
      </c>
      <c r="R79" s="2571" t="s">
        <v>225</v>
      </c>
      <c r="S79" s="2406" t="s">
        <v>19</v>
      </c>
      <c r="T79" s="2406"/>
      <c r="U79" s="2406" t="s">
        <v>111</v>
      </c>
      <c r="V79" s="1434"/>
      <c r="W79" s="2501"/>
      <c r="Y79" s="1267"/>
      <c r="Z79" s="1267"/>
      <c r="AA79" s="1267"/>
      <c r="AB79" s="1267" t="s">
        <v>226</v>
      </c>
      <c r="AC79" s="1267" t="s">
        <v>227</v>
      </c>
      <c r="AD79" s="1267" t="s">
        <v>228</v>
      </c>
      <c r="AE79" s="1267" t="s">
        <v>229</v>
      </c>
      <c r="AF79" s="1267" t="s">
        <v>230</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питьевую воду (питьевое водоснабжение)</v>
      </c>
      <c r="AK79" s="1267" t="str">
        <f>IF($K$79="нет","без дифференциации",IF($N$79=0,"",$N$79))</f>
        <v>без дифференциации</v>
      </c>
      <c r="AL79" s="1267" t="str">
        <f>IF($O$79="нет","без дифференциации",IF($R$79=0,"",$R$79))</f>
        <v>Холодное водоснабжение. Питьевая вода для потребителей г. Невельска и с. Колхозное</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2"/>
      <c r="H80" s="2553"/>
      <c r="I80" s="2553"/>
      <c r="J80" s="2501"/>
      <c r="K80" s="2186"/>
      <c r="L80" s="2108"/>
      <c r="M80" s="2108"/>
      <c r="N80" s="438" t="s">
        <v>28</v>
      </c>
      <c r="O80" s="2186"/>
      <c r="P80" s="2108"/>
      <c r="Q80" s="2108"/>
      <c r="R80" s="2571"/>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2"/>
      <c r="H81" s="2503"/>
      <c r="I81" s="2503"/>
      <c r="J81" s="2533"/>
      <c r="K81" s="2186"/>
      <c r="L81" s="2503"/>
      <c r="M81" s="2503"/>
      <c r="N81" s="2633" t="s">
        <v>28</v>
      </c>
      <c r="O81" s="2112"/>
      <c r="P81" s="2634"/>
      <c r="Q81" s="2635"/>
      <c r="R81" s="2636" t="s">
        <v>231</v>
      </c>
      <c r="S81" s="2637"/>
      <c r="T81" s="2638"/>
      <c r="U81" s="2639"/>
      <c r="V81" s="2640"/>
      <c r="W81" s="2641"/>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2"/>
      <c r="H82" s="2503"/>
      <c r="I82" s="2503"/>
      <c r="J82" s="2533"/>
      <c r="K82" s="2112"/>
      <c r="L82" s="2642"/>
      <c r="M82" s="2643"/>
      <c r="N82" s="2644" t="s">
        <v>232</v>
      </c>
      <c r="O82" s="2645"/>
      <c r="P82" s="2646"/>
      <c r="Q82" s="2647"/>
      <c r="R82" s="2648"/>
      <c r="S82" s="2649"/>
      <c r="T82" s="2650"/>
      <c r="U82" s="2651"/>
      <c r="V82" s="2652"/>
      <c r="W82" s="2653"/>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4"/>
      <c r="H83" s="2655"/>
      <c r="I83" s="2656"/>
      <c r="J83" s="2657" t="s">
        <v>233</v>
      </c>
      <c r="K83" s="2658"/>
      <c r="L83" s="2659"/>
      <c r="M83" s="2660"/>
      <c r="N83" s="2661"/>
      <c r="O83" s="2662"/>
      <c r="P83" s="2663"/>
      <c r="Q83" s="2664"/>
      <c r="R83" s="2665"/>
      <c r="S83" s="2666"/>
      <c r="T83" s="2667"/>
      <c r="U83" s="2668"/>
      <c r="V83" s="2669"/>
      <c r="W83" s="2670"/>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A3B38-760B-0311-BD98-3F727F17AE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90</v>
      </c>
      <c r="E13" s="807" t="s">
        <v>307</v>
      </c>
      <c r="F13" s="807" t="s">
        <v>574</v>
      </c>
      <c r="G13" s="808" t="s">
        <v>308</v>
      </c>
      <c r="H13" s="807" t="s">
        <v>395</v>
      </c>
      <c r="I13" s="808" t="s">
        <v>308</v>
      </c>
      <c r="J13" s="807" t="s">
        <v>395</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1163</v>
      </c>
      <c r="F17" s="521" t="s">
        <v>311</v>
      </c>
      <c r="G17" s="678"/>
      <c r="H17" s="678"/>
      <c r="I17" s="678"/>
      <c r="J17" s="678"/>
      <c r="K17" s="289" t="s">
        <v>1164</v>
      </c>
      <c r="V17" s="505">
        <v>0</v>
      </c>
    </row>
    <row customHeight="1" ht="48.29999999999999">
      <c r="A18" s="505"/>
      <c r="C18" s="526"/>
      <c r="D18" s="521">
        <v>3</v>
      </c>
      <c r="E18" s="279" t="s">
        <v>822</v>
      </c>
      <c r="F18" s="521" t="s">
        <v>311</v>
      </c>
      <c r="G18" s="809" t="s">
        <v>311</v>
      </c>
      <c r="H18" s="810" t="s">
        <v>311</v>
      </c>
      <c r="I18" s="521" t="s">
        <v>311</v>
      </c>
      <c r="J18" s="578" t="s">
        <v>311</v>
      </c>
      <c r="K18" s="289" t="s">
        <v>1165</v>
      </c>
      <c r="V18" s="505">
        <v>46</v>
      </c>
    </row>
    <row customHeight="1" ht="35.699999999999996">
      <c r="A19" s="505"/>
      <c r="C19" s="526"/>
      <c r="D19" s="539" t="s">
        <v>329</v>
      </c>
      <c r="E19" s="559" t="s">
        <v>824</v>
      </c>
      <c r="F19" s="521" t="s">
        <v>825</v>
      </c>
      <c r="G19" s="817"/>
      <c r="H19" s="106"/>
      <c r="I19" s="817"/>
      <c r="J19" s="818"/>
      <c r="K19" s="679"/>
      <c r="V19" s="505">
        <v>34</v>
      </c>
    </row>
    <row customHeight="1" ht="35.699999999999996">
      <c r="A20" s="505"/>
      <c r="C20" s="526"/>
      <c r="D20" s="1890" t="s">
        <v>337</v>
      </c>
      <c r="E20" s="559" t="s">
        <v>826</v>
      </c>
      <c r="F20" s="521" t="s">
        <v>827</v>
      </c>
      <c r="G20" s="817"/>
      <c r="H20" s="106"/>
      <c r="I20" s="817"/>
      <c r="J20" s="106"/>
      <c r="K20" s="679"/>
      <c r="V20" s="505">
        <v>34</v>
      </c>
    </row>
    <row customHeight="1" ht="48.29999999999999">
      <c r="A21" s="505"/>
      <c r="C21" s="526"/>
      <c r="D21" s="1890" t="s">
        <v>339</v>
      </c>
      <c r="E21" s="559" t="s">
        <v>828</v>
      </c>
      <c r="F21" s="521" t="s">
        <v>579</v>
      </c>
      <c r="G21" s="680"/>
      <c r="H21" s="106"/>
      <c r="I21" s="680"/>
      <c r="J21" s="106"/>
      <c r="K21" s="679"/>
      <c r="V21" s="505">
        <v>46</v>
      </c>
    </row>
    <row customHeight="1" ht="67.5" hidden="1">
      <c r="A22" s="505"/>
      <c r="C22" s="526"/>
      <c r="D22" s="521">
        <v>5</v>
      </c>
      <c r="E22" s="279" t="s">
        <v>1166</v>
      </c>
      <c r="F22" s="521" t="s">
        <v>566</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D4D281-8B18-E104-A834-597CBF96F7A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815</v>
      </c>
      <c r="BI1" s="1070"/>
      <c r="BJ1" s="1071" t="s">
        <v>1211</v>
      </c>
      <c r="BK1" s="1070"/>
      <c r="BL1" s="1072" t="s">
        <v>914</v>
      </c>
      <c r="BM1" s="1070"/>
      <c r="BN1" s="1073" t="s">
        <v>1212</v>
      </c>
      <c r="BS1" s="1427"/>
    </row>
    <row customHeight="1" ht="11.25">
      <c r="A2" s="1074" t="s">
        <v>1213</v>
      </c>
      <c r="B2" s="1075">
        <v>2000</v>
      </c>
      <c r="C2" s="1075">
        <v>2022</v>
      </c>
      <c r="D2" s="1075" t="s">
        <v>68</v>
      </c>
      <c r="E2" s="1076" t="s">
        <v>1214</v>
      </c>
      <c r="F2" s="1076" t="s">
        <v>1215</v>
      </c>
      <c r="G2" s="1076" t="s">
        <v>1216</v>
      </c>
      <c r="H2" s="1077" t="s">
        <v>57</v>
      </c>
      <c r="I2" s="1076" t="s">
        <v>111</v>
      </c>
      <c r="J2" s="1076" t="s">
        <v>1217</v>
      </c>
      <c r="K2" s="1078" t="s">
        <v>1218</v>
      </c>
      <c r="L2" s="1079"/>
      <c r="M2" s="1078">
        <v>1</v>
      </c>
      <c r="N2" s="1162" t="s">
        <v>1219</v>
      </c>
      <c r="O2" s="1077" t="s">
        <v>1220</v>
      </c>
      <c r="P2" s="1080" t="s">
        <v>1221</v>
      </c>
      <c r="Q2" s="1081" t="s">
        <v>499</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1236</v>
      </c>
      <c r="BB2" s="1120" t="s">
        <v>1237</v>
      </c>
      <c r="BC2" s="1120" t="s">
        <v>1238</v>
      </c>
      <c r="BE2" s="1120">
        <v>2000</v>
      </c>
      <c r="BF2" s="1120" t="s">
        <v>1239</v>
      </c>
    </row>
    <row customHeight="1" ht="11.25">
      <c r="A3" s="1074" t="s">
        <v>1240</v>
      </c>
      <c r="B3" s="1075">
        <v>2001</v>
      </c>
      <c r="C3" s="1075">
        <v>2023</v>
      </c>
      <c r="D3" s="1075" t="s">
        <v>19</v>
      </c>
      <c r="E3" s="1076" t="s">
        <v>1241</v>
      </c>
      <c r="F3" s="1076" t="s">
        <v>1242</v>
      </c>
      <c r="G3" s="1076" t="s">
        <v>1243</v>
      </c>
      <c r="H3" s="1077" t="s">
        <v>1244</v>
      </c>
      <c r="I3" s="1076" t="s">
        <v>112</v>
      </c>
      <c r="J3" s="1076" t="s">
        <v>564</v>
      </c>
      <c r="K3" s="1078" t="s">
        <v>1245</v>
      </c>
      <c r="L3" s="1079">
        <f>_xlfn.IFERROR(MATCH(K3,OFFER_METHOD,0),0)</f>
        <v>0</v>
      </c>
      <c r="M3" s="1078">
        <v>2</v>
      </c>
      <c r="N3" s="1162" t="s">
        <v>1246</v>
      </c>
      <c r="O3" s="1077" t="s">
        <v>1247</v>
      </c>
      <c r="P3" s="1080" t="s">
        <v>37</v>
      </c>
      <c r="Q3" s="1081" t="s">
        <v>1248</v>
      </c>
      <c r="R3" s="143" t="s">
        <v>503</v>
      </c>
      <c r="S3" s="143" t="s">
        <v>1249</v>
      </c>
      <c r="T3" s="1082" t="s">
        <v>1250</v>
      </c>
      <c r="U3" s="1079" t="s">
        <v>1251</v>
      </c>
      <c r="V3" s="1083">
        <v>2</v>
      </c>
      <c r="W3" s="1084"/>
      <c r="X3" s="1084" t="s">
        <v>1252</v>
      </c>
      <c r="Y3" s="1075" t="s">
        <v>1227</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1238</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92</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1227</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93</v>
      </c>
      <c r="K5" s="1078" t="s">
        <v>1312</v>
      </c>
      <c r="L5" s="1079">
        <f>_xlfn.IFERROR(MATCH(K5,OFFER_METHOD,0),0)</f>
        <v>0</v>
      </c>
      <c r="M5" s="1078">
        <v>4</v>
      </c>
      <c r="N5" s="1092" t="s">
        <v>1313</v>
      </c>
      <c r="O5" s="1076" t="s">
        <v>1314</v>
      </c>
      <c r="Q5" s="1081" t="s">
        <v>1315</v>
      </c>
      <c r="R5" s="143" t="s">
        <v>502</v>
      </c>
      <c r="T5" s="1077" t="s">
        <v>1316</v>
      </c>
      <c r="U5" s="1079" t="s">
        <v>1317</v>
      </c>
      <c r="V5" s="1083">
        <v>4</v>
      </c>
      <c r="W5" s="1084"/>
      <c r="X5" s="1084" t="s">
        <v>168</v>
      </c>
      <c r="Y5" s="1075" t="s">
        <v>1318</v>
      </c>
      <c r="Z5" s="1091">
        <v>1</v>
      </c>
      <c r="AF5" s="1077" t="s">
        <v>1319</v>
      </c>
      <c r="AH5" s="1076" t="s">
        <v>1320</v>
      </c>
      <c r="AK5" s="1076" t="s">
        <v>1321</v>
      </c>
      <c r="AM5" s="1076" t="s">
        <v>1322</v>
      </c>
      <c r="AP5" s="1087" t="s">
        <v>168</v>
      </c>
      <c r="AQ5" s="1088" t="s">
        <v>168</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1226</v>
      </c>
      <c r="BS5" s="1429"/>
      <c r="BT5" s="1281">
        <v>64236871</v>
      </c>
      <c r="BU5" s="1068" t="s">
        <v>234</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113</v>
      </c>
      <c r="J6" s="1067" t="s">
        <v>1336</v>
      </c>
      <c r="L6" s="1079">
        <f>SUM(kind_of_control_method_filter)</f>
        <v>0</v>
      </c>
      <c r="N6" s="1092" t="s">
        <v>1337</v>
      </c>
      <c r="O6" s="1076" t="s">
        <v>1338</v>
      </c>
      <c r="R6" s="143" t="s">
        <v>499</v>
      </c>
      <c r="T6" s="1077" t="s">
        <v>1339</v>
      </c>
      <c r="U6" s="1079" t="s">
        <v>1319</v>
      </c>
      <c r="V6" s="1083">
        <v>5</v>
      </c>
      <c r="W6" s="1084"/>
      <c r="X6" s="1075" t="s">
        <v>174</v>
      </c>
      <c r="Y6" s="1075" t="s">
        <v>1340</v>
      </c>
      <c r="Z6" s="1091"/>
      <c r="AA6" s="1094"/>
      <c r="AH6" s="1076" t="s">
        <v>1341</v>
      </c>
      <c r="AK6" s="1076" t="s">
        <v>1342</v>
      </c>
      <c r="AM6" s="1076" t="s">
        <v>1343</v>
      </c>
      <c r="AP6" s="1087" t="s">
        <v>174</v>
      </c>
      <c r="AQ6" s="1088" t="s">
        <v>174</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239</v>
      </c>
      <c r="BV6" s="1070"/>
      <c r="BW6" s="1695">
        <v>4213768</v>
      </c>
      <c r="BX6" s="1693" t="s">
        <v>259</v>
      </c>
      <c r="BZ6" s="1281">
        <v>64237510</v>
      </c>
      <c r="CA6" s="1068" t="s">
        <v>1351</v>
      </c>
    </row>
    <row customHeight="1" ht="11.25">
      <c r="A7" s="1074" t="s">
        <v>1352</v>
      </c>
      <c r="B7" s="1075">
        <v>2005</v>
      </c>
      <c r="E7" s="1076" t="s">
        <v>1353</v>
      </c>
      <c r="F7" s="1093"/>
      <c r="H7" s="1077" t="s">
        <v>1354</v>
      </c>
      <c r="I7" s="1076" t="s">
        <v>94</v>
      </c>
      <c r="J7" s="1076" t="s">
        <v>1355</v>
      </c>
      <c r="N7" s="1096" t="s">
        <v>1356</v>
      </c>
      <c r="O7" s="1076" t="s">
        <v>1357</v>
      </c>
      <c r="U7" s="1079" t="s">
        <v>19</v>
      </c>
      <c r="V7" s="370" t="s">
        <v>94</v>
      </c>
      <c r="W7" s="1084"/>
      <c r="X7" s="1075" t="s">
        <v>180</v>
      </c>
      <c r="Y7" s="1075" t="s">
        <v>1318</v>
      </c>
      <c r="Z7" s="1091"/>
      <c r="AA7" s="1094"/>
      <c r="AH7" s="1076" t="s">
        <v>1358</v>
      </c>
      <c r="AK7" s="1076" t="s">
        <v>1359</v>
      </c>
      <c r="AM7" s="1076" t="s">
        <v>1360</v>
      </c>
      <c r="AP7" s="1087" t="s">
        <v>180</v>
      </c>
      <c r="AQ7" s="1088" t="s">
        <v>180</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244</v>
      </c>
      <c r="BV7" s="1070"/>
      <c r="BW7" s="1695">
        <v>4213769</v>
      </c>
      <c r="BX7" s="1693" t="s">
        <v>1368</v>
      </c>
      <c r="BZ7" s="1281">
        <v>64237511</v>
      </c>
      <c r="CA7" s="1068" t="s">
        <v>274</v>
      </c>
    </row>
    <row customHeight="1" ht="11.25">
      <c r="A8" s="1074" t="s">
        <v>1369</v>
      </c>
      <c r="B8" s="1075">
        <v>2006</v>
      </c>
      <c r="E8" s="1076" t="s">
        <v>1370</v>
      </c>
      <c r="F8" s="1093"/>
      <c r="H8" s="1077" t="s">
        <v>1371</v>
      </c>
      <c r="I8" s="1076" t="s">
        <v>95</v>
      </c>
      <c r="J8" s="1076" t="s">
        <v>1372</v>
      </c>
      <c r="N8" s="1163" t="s">
        <v>1373</v>
      </c>
      <c r="O8" s="1076" t="s">
        <v>1374</v>
      </c>
      <c r="V8" s="370" t="s">
        <v>95</v>
      </c>
      <c r="W8" s="1084"/>
      <c r="X8" s="1075" t="s">
        <v>186</v>
      </c>
      <c r="Y8" s="1075" t="s">
        <v>1318</v>
      </c>
      <c r="Z8" s="1091"/>
      <c r="AA8" s="1094"/>
      <c r="AK8" s="1076" t="s">
        <v>1375</v>
      </c>
      <c r="AP8" s="1087" t="s">
        <v>186</v>
      </c>
      <c r="AQ8" s="1088" t="s">
        <v>186</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168</v>
      </c>
      <c r="BS8" s="1429"/>
      <c r="BT8" s="1281">
        <v>64236874</v>
      </c>
      <c r="BU8" s="1295" t="s">
        <v>1384</v>
      </c>
      <c r="BV8" s="1070"/>
      <c r="BW8" s="1695">
        <v>4213770</v>
      </c>
      <c r="BX8" s="1696" t="s">
        <v>1385</v>
      </c>
      <c r="BZ8" s="1281">
        <v>64237512</v>
      </c>
      <c r="CA8" s="1068" t="s">
        <v>269</v>
      </c>
    </row>
    <row customHeight="1" ht="11.25">
      <c r="A9" s="1074" t="s">
        <v>1386</v>
      </c>
      <c r="B9" s="1075">
        <v>2007</v>
      </c>
      <c r="E9" s="1076" t="s">
        <v>1387</v>
      </c>
      <c r="F9" s="1093"/>
      <c r="G9" s="1067" t="s">
        <v>1388</v>
      </c>
      <c r="H9" s="1067" t="s">
        <v>1389</v>
      </c>
      <c r="I9" s="1076" t="s">
        <v>114</v>
      </c>
      <c r="O9" s="1076" t="s">
        <v>1390</v>
      </c>
      <c r="V9" s="370" t="s">
        <v>114</v>
      </c>
      <c r="W9" s="1084"/>
      <c r="X9" s="1075" t="s">
        <v>192</v>
      </c>
      <c r="Y9" s="1075" t="s">
        <v>1227</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174</v>
      </c>
      <c r="BS9" s="1429"/>
      <c r="BT9" s="1281">
        <v>64236875</v>
      </c>
      <c r="BU9" s="1068" t="s">
        <v>249</v>
      </c>
      <c r="BV9" s="1070"/>
      <c r="BW9" s="1690"/>
      <c r="BX9" s="1690"/>
    </row>
    <row customHeight="1" ht="11.25">
      <c r="A10" s="1074" t="s">
        <v>1400</v>
      </c>
      <c r="B10" s="1075">
        <v>2008</v>
      </c>
      <c r="E10" s="1076" t="s">
        <v>1401</v>
      </c>
      <c r="F10" s="1093"/>
      <c r="G10" s="1076" t="s">
        <v>1402</v>
      </c>
      <c r="H10" s="1076" t="s">
        <v>1403</v>
      </c>
      <c r="I10" s="1076" t="s">
        <v>150</v>
      </c>
      <c r="J10" s="1067" t="s">
        <v>1404</v>
      </c>
      <c r="K10" s="1067" t="s">
        <v>1405</v>
      </c>
      <c r="O10" s="1076" t="s">
        <v>1406</v>
      </c>
      <c r="V10" s="371" t="s">
        <v>150</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180</v>
      </c>
      <c r="BS10" s="1429"/>
      <c r="BT10" s="1281">
        <v>64236876</v>
      </c>
      <c r="BU10" s="1068" t="s">
        <v>224</v>
      </c>
      <c r="BV10" s="1070"/>
      <c r="BW10" s="1690"/>
      <c r="BX10" s="1690"/>
    </row>
    <row customHeight="1" ht="11.25">
      <c r="A11" s="1074" t="s">
        <v>1416</v>
      </c>
      <c r="B11" s="1075">
        <v>2009</v>
      </c>
      <c r="E11" s="1076" t="s">
        <v>1417</v>
      </c>
      <c r="F11" s="1093"/>
      <c r="G11" s="1076" t="s">
        <v>1418</v>
      </c>
      <c r="H11" s="1076" t="s">
        <v>1419</v>
      </c>
      <c r="I11" s="1076" t="s">
        <v>151</v>
      </c>
      <c r="J11" s="1077" t="s">
        <v>1420</v>
      </c>
      <c r="K11" s="1099" t="s">
        <v>1421</v>
      </c>
      <c r="O11" s="1077" t="s">
        <v>1422</v>
      </c>
      <c r="V11" s="370" t="s">
        <v>151</v>
      </c>
      <c r="W11" s="275"/>
      <c r="X11" s="1084" t="s">
        <v>1392</v>
      </c>
      <c r="Y11" s="1075" t="s">
        <v>1423</v>
      </c>
      <c r="Z11" s="1091"/>
      <c r="AP11" s="1087" t="s">
        <v>192</v>
      </c>
      <c r="AQ11" s="1089" t="s">
        <v>192</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186</v>
      </c>
      <c r="BS11" s="1429"/>
      <c r="BW11" s="1690"/>
      <c r="BX11" s="1690"/>
    </row>
    <row customHeight="1" ht="11.25">
      <c r="A12" s="1074" t="s">
        <v>1430</v>
      </c>
      <c r="B12" s="1075">
        <v>2010</v>
      </c>
      <c r="E12" s="1076" t="s">
        <v>1431</v>
      </c>
      <c r="F12" s="1093"/>
      <c r="G12" s="1076" t="s">
        <v>1419</v>
      </c>
      <c r="I12" s="1076" t="s">
        <v>152</v>
      </c>
      <c r="J12" s="1077" t="s">
        <v>1432</v>
      </c>
      <c r="K12" s="1099" t="s">
        <v>1433</v>
      </c>
      <c r="O12" s="1077" t="s">
        <v>499</v>
      </c>
      <c r="V12" s="370" t="s">
        <v>152</v>
      </c>
      <c r="W12" s="1089"/>
      <c r="X12" s="1084" t="s">
        <v>1434</v>
      </c>
      <c r="Y12" s="1075" t="s">
        <v>1227</v>
      </c>
      <c r="AP12" s="1087"/>
      <c r="AW12" s="1120" t="s">
        <v>151</v>
      </c>
      <c r="AX12" s="1120" t="s">
        <v>151</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153</v>
      </c>
      <c r="K13" s="1099" t="s">
        <v>1391</v>
      </c>
      <c r="V13" s="370" t="s">
        <v>153</v>
      </c>
      <c r="W13" s="1089"/>
      <c r="X13" s="1089"/>
      <c r="Y13" s="1089"/>
      <c r="AW13" s="1120" t="s">
        <v>152</v>
      </c>
      <c r="AX13" s="1120" t="s">
        <v>152</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154</v>
      </c>
      <c r="J14" s="1067" t="s">
        <v>1449</v>
      </c>
      <c r="N14" s="1067" t="s">
        <v>1450</v>
      </c>
      <c r="V14" s="1083">
        <v>13</v>
      </c>
      <c r="W14" s="1084"/>
      <c r="X14" s="1084" t="s">
        <v>1259</v>
      </c>
      <c r="Y14" s="1075" t="s">
        <v>1227</v>
      </c>
      <c r="AW14" s="1120" t="s">
        <v>153</v>
      </c>
      <c r="AX14" s="1120" t="s">
        <v>153</v>
      </c>
      <c r="AZ14" s="1067" t="s">
        <v>1451</v>
      </c>
      <c r="BB14" s="1120" t="s">
        <v>1452</v>
      </c>
      <c r="BC14" s="1120" t="s">
        <v>1444</v>
      </c>
      <c r="BE14" s="1120">
        <v>2012</v>
      </c>
      <c r="BH14" s="1068" t="s">
        <v>1367</v>
      </c>
      <c r="BJ14" s="1217" t="s">
        <v>1453</v>
      </c>
      <c r="BL14" s="1217" t="s">
        <v>1453</v>
      </c>
      <c r="BN14" s="1068" t="s">
        <v>1454</v>
      </c>
      <c r="BQ14" s="1281">
        <v>4213782</v>
      </c>
      <c r="BR14" s="1068" t="s">
        <v>192</v>
      </c>
      <c r="BS14" s="1429"/>
      <c r="BT14" s="1070"/>
      <c r="BU14" s="1070"/>
      <c r="BV14" s="1070"/>
      <c r="BW14" s="1694"/>
      <c r="BX14" s="1690"/>
    </row>
    <row customHeight="1" ht="19.5">
      <c r="A15" s="1074" t="s">
        <v>1455</v>
      </c>
      <c r="B15" s="1075">
        <v>2013</v>
      </c>
      <c r="E15" s="1698" t="s">
        <v>1456</v>
      </c>
      <c r="G15" s="1067" t="s">
        <v>1457</v>
      </c>
      <c r="H15" s="1067" t="s">
        <v>1458</v>
      </c>
      <c r="I15" s="1078" t="s">
        <v>155</v>
      </c>
      <c r="J15" s="1089" t="s">
        <v>591</v>
      </c>
      <c r="N15" s="1158" t="s">
        <v>1459</v>
      </c>
      <c r="X15" s="1087"/>
      <c r="AW15" s="1120" t="s">
        <v>154</v>
      </c>
      <c r="AX15" s="1120" t="s">
        <v>154</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564</v>
      </c>
      <c r="N16" s="1158" t="s">
        <v>1468</v>
      </c>
      <c r="AW16" s="1120" t="s">
        <v>155</v>
      </c>
      <c r="AX16" s="1120" t="s">
        <v>155</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1270</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1300</v>
      </c>
      <c r="BR18" s="1159" t="s">
        <v>1301</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167</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1259</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298</v>
      </c>
    </row>
    <row customHeight="1" ht="21">
      <c r="A23" s="1074" t="s">
        <v>1535</v>
      </c>
      <c r="B23" s="1075">
        <v>2021</v>
      </c>
      <c r="AW23" s="1120" t="s">
        <v>1536</v>
      </c>
      <c r="AX23" s="1120" t="s">
        <v>1536</v>
      </c>
      <c r="AZ23" s="1120" t="s">
        <v>1537</v>
      </c>
      <c r="BB23" s="1120" t="s">
        <v>1538</v>
      </c>
      <c r="BC23" s="1120" t="s">
        <v>1238</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491</v>
      </c>
      <c r="AX27" s="1120" t="s">
        <v>101</v>
      </c>
      <c r="BB27" s="1120" t="s">
        <v>1562</v>
      </c>
      <c r="BC27" s="1120" t="s">
        <v>1546</v>
      </c>
      <c r="BE27" s="1120">
        <v>2025</v>
      </c>
      <c r="BH27" s="1070" t="s">
        <v>28</v>
      </c>
      <c r="BJ27" s="1068" t="s">
        <v>1447</v>
      </c>
      <c r="BL27" s="1068" t="s">
        <v>1447</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1454</v>
      </c>
      <c r="BL28" s="1068" t="s">
        <v>1454</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01.01.2026</v>
      </c>
      <c r="F29" s="1105" t="str">
        <f>IF(TEMPLATE_GROUP="","",INDEX(EndDateList,MATCH(TEMPLATE_GROUP,CodeTemplateList,0),1))</f>
        <v>31.12.2026</v>
      </c>
      <c r="H29" s="1106" t="s">
        <v>1573</v>
      </c>
      <c r="AX29" s="1120" t="s">
        <v>1574</v>
      </c>
      <c r="AZ29" s="1120" t="s">
        <v>1222</v>
      </c>
      <c r="BB29" s="1120" t="s">
        <v>1422</v>
      </c>
      <c r="BC29" s="1091"/>
      <c r="BE29" s="1120">
        <v>2027</v>
      </c>
      <c r="BJ29" s="1068" t="s">
        <v>1462</v>
      </c>
      <c r="BL29" s="1068" t="s">
        <v>1462</v>
      </c>
    </row>
    <row customHeight="1" ht="11.25">
      <c r="A30" s="1074" t="s">
        <v>1575</v>
      </c>
      <c r="D30" s="1107"/>
      <c r="E30" s="1108"/>
      <c r="F30" s="1108"/>
      <c r="AX30" s="1120" t="s">
        <v>1576</v>
      </c>
      <c r="AZ30" s="1120" t="s">
        <v>503</v>
      </c>
      <c r="BE30" s="1120">
        <v>2028</v>
      </c>
      <c r="BJ30" s="1068" t="s">
        <v>1577</v>
      </c>
      <c r="BL30" s="1068" t="s">
        <v>1577</v>
      </c>
    </row>
    <row customHeight="1" ht="12.75">
      <c r="A31" s="1074" t="s">
        <v>1578</v>
      </c>
      <c r="D31" s="1101"/>
      <c r="E31" s="1102"/>
      <c r="F31" s="1102"/>
      <c r="H31" s="1109"/>
      <c r="AX31" s="1120" t="s">
        <v>1579</v>
      </c>
      <c r="AZ31" s="1120" t="s">
        <v>500</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31.12.2026</v>
      </c>
      <c r="H32" s="1110" t="s">
        <v>1583</v>
      </c>
      <c r="O32" s="1074" t="s">
        <v>1220</v>
      </c>
      <c r="AX32" s="1120" t="s">
        <v>1584</v>
      </c>
      <c r="AZ32" s="1120" t="s">
        <v>502</v>
      </c>
      <c r="BE32" s="1120">
        <v>2030</v>
      </c>
      <c r="BJ32" s="1068" t="s">
        <v>1471</v>
      </c>
      <c r="BL32" s="1068" t="s">
        <v>1471</v>
      </c>
    </row>
    <row customHeight="1" ht="11.25">
      <c r="A33" s="1074" t="s">
        <v>1585</v>
      </c>
      <c r="O33" s="1074" t="s">
        <v>1247</v>
      </c>
      <c r="AX33" s="1120" t="s">
        <v>1586</v>
      </c>
      <c r="AZ33" s="1120" t="s">
        <v>499</v>
      </c>
      <c r="BE33" s="1120">
        <v>2031</v>
      </c>
      <c r="BJ33" s="1068" t="s">
        <v>1478</v>
      </c>
      <c r="BL33" s="1068" t="s">
        <v>1478</v>
      </c>
    </row>
    <row customHeight="1" ht="11.25">
      <c r="A34" s="1074" t="s">
        <v>1587</v>
      </c>
      <c r="O34" s="1074" t="s">
        <v>1281</v>
      </c>
      <c r="AX34" s="1120" t="s">
        <v>1588</v>
      </c>
      <c r="BE34" s="1120">
        <v>2032</v>
      </c>
      <c r="BJ34" s="1068" t="s">
        <v>1489</v>
      </c>
      <c r="BL34" s="1068" t="s">
        <v>1489</v>
      </c>
    </row>
    <row customHeight="1" ht="11.25">
      <c r="A35" s="1074" t="s">
        <v>1589</v>
      </c>
      <c r="O35" s="1074" t="s">
        <v>1314</v>
      </c>
      <c r="AX35" s="1120" t="s">
        <v>1590</v>
      </c>
      <c r="AZ35" s="1067" t="s">
        <v>1591</v>
      </c>
      <c r="BE35" s="1120">
        <v>2033</v>
      </c>
      <c r="BL35" s="1068" t="s">
        <v>1592</v>
      </c>
    </row>
    <row customHeight="1" ht="11.25">
      <c r="A36" s="1870" t="s">
        <v>1593</v>
      </c>
      <c r="D36" s="1111" t="s">
        <v>1594</v>
      </c>
      <c r="E36" s="1112" t="s">
        <v>861</v>
      </c>
      <c r="F36" s="1113" t="str">
        <f>INDEX(E37:E41,MATCH(TEMPLATE_SPHERE,F37:F41,0))</f>
        <v>холодного водоснабжения</v>
      </c>
      <c r="G36" s="1113" t="str">
        <f>INDEX(G37:G41,MATCH(TEMPLATE_SPHERE,F37:F41,0))</f>
        <v>холодное водоснабжение</v>
      </c>
      <c r="O36" s="1074" t="s">
        <v>1338</v>
      </c>
      <c r="AX36" s="1120" t="s">
        <v>1595</v>
      </c>
      <c r="AZ36" s="1120" t="s">
        <v>499</v>
      </c>
      <c r="BE36" s="1120">
        <v>2034</v>
      </c>
      <c r="BL36" s="1068" t="s">
        <v>1596</v>
      </c>
    </row>
    <row customHeight="1" ht="11.25">
      <c r="A37" s="1074" t="s">
        <v>1597</v>
      </c>
      <c r="E37" s="407" t="s">
        <v>1598</v>
      </c>
      <c r="F37" s="1114" t="s">
        <v>815</v>
      </c>
      <c r="G37" s="407" t="s">
        <v>1599</v>
      </c>
      <c r="O37" s="1074" t="s">
        <v>1357</v>
      </c>
      <c r="AX37" s="1120" t="s">
        <v>1600</v>
      </c>
      <c r="AZ37" s="1120" t="s">
        <v>1248</v>
      </c>
      <c r="BE37" s="1120">
        <v>2035</v>
      </c>
    </row>
    <row customHeight="1" ht="11.25">
      <c r="A38" s="1074" t="s">
        <v>1601</v>
      </c>
      <c r="E38" s="407" t="s">
        <v>1602</v>
      </c>
      <c r="F38" s="1115" t="s">
        <v>861</v>
      </c>
      <c r="G38" s="407" t="s">
        <v>1603</v>
      </c>
      <c r="O38" s="1074" t="s">
        <v>1374</v>
      </c>
      <c r="AX38" s="1120" t="s">
        <v>1604</v>
      </c>
      <c r="AZ38" s="1120" t="s">
        <v>1282</v>
      </c>
      <c r="BE38" s="1120">
        <v>2036</v>
      </c>
      <c r="BH38" s="1067" t="s">
        <v>1605</v>
      </c>
      <c r="BJ38" s="1067" t="s">
        <v>1606</v>
      </c>
      <c r="BL38" s="1067" t="s">
        <v>1607</v>
      </c>
      <c r="BN38" s="1067" t="s">
        <v>1608</v>
      </c>
    </row>
    <row customHeight="1" ht="11.25">
      <c r="A39" s="1074" t="s">
        <v>1609</v>
      </c>
      <c r="E39" s="407" t="s">
        <v>1610</v>
      </c>
      <c r="F39" s="1115" t="s">
        <v>914</v>
      </c>
      <c r="G39" s="407" t="s">
        <v>1611</v>
      </c>
      <c r="O39" s="1074" t="s">
        <v>1390</v>
      </c>
      <c r="AX39" s="1120" t="s">
        <v>1612</v>
      </c>
      <c r="AZ39" s="1120" t="s">
        <v>1315</v>
      </c>
      <c r="BE39" s="1120">
        <v>2037</v>
      </c>
      <c r="BH39" s="1068" t="s">
        <v>1613</v>
      </c>
      <c r="BJ39" s="1217" t="s">
        <v>1613</v>
      </c>
      <c r="BL39" s="1217" t="s">
        <v>1613</v>
      </c>
      <c r="BN39" s="1068" t="s">
        <v>1614</v>
      </c>
    </row>
    <row customHeight="1" ht="11.25">
      <c r="A40" s="1074" t="s">
        <v>1615</v>
      </c>
      <c r="E40" s="407" t="s">
        <v>1616</v>
      </c>
      <c r="F40" s="1115" t="s">
        <v>901</v>
      </c>
      <c r="G40" s="407" t="s">
        <v>1617</v>
      </c>
      <c r="O40" s="1074" t="s">
        <v>1406</v>
      </c>
      <c r="AX40" s="1120" t="s">
        <v>1618</v>
      </c>
      <c r="BE40" s="1120">
        <v>2038</v>
      </c>
      <c r="BH40" s="1068" t="s">
        <v>1619</v>
      </c>
      <c r="BJ40" s="1217" t="s">
        <v>1034</v>
      </c>
      <c r="BL40" s="1217" t="s">
        <v>1034</v>
      </c>
      <c r="BN40" s="1068" t="s">
        <v>1068</v>
      </c>
    </row>
    <row customHeight="1" ht="11.25">
      <c r="A41" s="1074" t="s">
        <v>1620</v>
      </c>
      <c r="E41" s="407" t="s">
        <v>1621</v>
      </c>
      <c r="F41" s="1115" t="s">
        <v>1622</v>
      </c>
      <c r="G41" s="407" t="s">
        <v>1621</v>
      </c>
      <c r="O41" s="1074" t="s">
        <v>1422</v>
      </c>
      <c r="AX41" s="1120" t="s">
        <v>1623</v>
      </c>
      <c r="AZ41" s="1067" t="s">
        <v>1624</v>
      </c>
      <c r="BE41" s="1120">
        <v>2039</v>
      </c>
      <c r="BH41" s="1068" t="s">
        <v>1625</v>
      </c>
      <c r="BJ41" s="1217" t="s">
        <v>1030</v>
      </c>
      <c r="BL41" s="1217" t="s">
        <v>1030</v>
      </c>
      <c r="BN41" s="1068" t="s">
        <v>1055</v>
      </c>
    </row>
    <row customHeight="1" ht="11.25">
      <c r="A42" s="1074" t="s">
        <v>1626</v>
      </c>
      <c r="AX42" s="1120" t="s">
        <v>1627</v>
      </c>
      <c r="AZ42" s="1120" t="s">
        <v>1220</v>
      </c>
      <c r="BE42" s="1120">
        <v>2040</v>
      </c>
      <c r="BH42" s="1068" t="s">
        <v>1052</v>
      </c>
      <c r="BJ42" s="1217" t="s">
        <v>1032</v>
      </c>
      <c r="BL42" s="1217" t="s">
        <v>1032</v>
      </c>
      <c r="BN42" s="1068" t="s">
        <v>1628</v>
      </c>
    </row>
    <row customHeight="1" ht="11.25">
      <c r="A43" s="1074" t="s">
        <v>1629</v>
      </c>
      <c r="AX43" s="1120" t="s">
        <v>1630</v>
      </c>
      <c r="AZ43" s="1120" t="s">
        <v>1247</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1281</v>
      </c>
      <c r="BE44" s="1120">
        <v>2042</v>
      </c>
      <c r="BH44" s="1068" t="s">
        <v>1638</v>
      </c>
      <c r="BJ44" s="1217" t="s">
        <v>1052</v>
      </c>
      <c r="BL44" s="1217" t="s">
        <v>1052</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Показатели, подлежащие раскрытию в сфере холодного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1314</v>
      </c>
      <c r="BE45" s="1120">
        <v>2043</v>
      </c>
      <c r="BH45" s="1068" t="s">
        <v>1647</v>
      </c>
      <c r="BJ45" s="1217" t="s">
        <v>1046</v>
      </c>
      <c r="BL45" s="1217" t="s">
        <v>1046</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1651</v>
      </c>
      <c r="AZ46" s="1120" t="s">
        <v>1338</v>
      </c>
      <c r="BE46" s="1120">
        <v>2044</v>
      </c>
      <c r="BH46" s="1068" t="s">
        <v>1055</v>
      </c>
      <c r="BJ46" s="1217" t="s">
        <v>1036</v>
      </c>
      <c r="BL46" s="1217" t="s">
        <v>1036</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1655</v>
      </c>
      <c r="AZ47" s="1120" t="s">
        <v>1357</v>
      </c>
      <c r="BE47" s="1120">
        <v>2045</v>
      </c>
      <c r="BH47" s="1068" t="s">
        <v>1628</v>
      </c>
      <c r="BJ47" s="1217" t="s">
        <v>1038</v>
      </c>
      <c r="BL47" s="1217" t="s">
        <v>1038</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1374</v>
      </c>
      <c r="BE48" s="1120">
        <v>2046</v>
      </c>
      <c r="BH48" s="1068" t="s">
        <v>1632</v>
      </c>
      <c r="BJ48" s="1217" t="s">
        <v>1040</v>
      </c>
      <c r="BL48" s="1217" t="s">
        <v>1040</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1666</v>
      </c>
      <c r="AZ49" s="1120" t="s">
        <v>1390</v>
      </c>
      <c r="BE49" s="1120">
        <v>2047</v>
      </c>
      <c r="BH49" s="1068" t="s">
        <v>1056</v>
      </c>
      <c r="BJ49" s="1217" t="s">
        <v>1042</v>
      </c>
      <c r="BL49" s="1217" t="s">
        <v>1042</v>
      </c>
    </row>
    <row customHeight="1" ht="11.25">
      <c r="A50" s="1074" t="s">
        <v>1667</v>
      </c>
      <c r="E50" s="407" t="s">
        <v>1668</v>
      </c>
      <c r="F50" s="1115" t="s">
        <v>1026</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1669</v>
      </c>
      <c r="AZ50" s="1120" t="s">
        <v>1406</v>
      </c>
      <c r="BE50" s="1120">
        <v>2048</v>
      </c>
      <c r="BH50" s="1068" t="s">
        <v>1639</v>
      </c>
      <c r="BJ50" s="1217" t="s">
        <v>1044</v>
      </c>
      <c r="BL50" s="1217" t="s">
        <v>1044</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1422</v>
      </c>
      <c r="BE51" s="1120">
        <v>2049</v>
      </c>
      <c r="BH51" s="1068" t="s">
        <v>1648</v>
      </c>
      <c r="BJ51" s="1217" t="s">
        <v>1674</v>
      </c>
      <c r="BL51" s="1217" t="s">
        <v>1674</v>
      </c>
    </row>
    <row customHeight="1" ht="11.25">
      <c r="A52" s="1074" t="s">
        <v>1675</v>
      </c>
      <c r="E52" s="407" t="s">
        <v>1676</v>
      </c>
      <c r="F52" s="1115" t="s">
        <v>1642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1677</v>
      </c>
      <c r="AZ52" s="1120" t="s">
        <v>499</v>
      </c>
      <c r="BE52" s="1120">
        <v>2050</v>
      </c>
      <c r="BH52" s="1068" t="s">
        <v>1652</v>
      </c>
      <c r="BJ52" s="1217" t="s">
        <v>1055</v>
      </c>
      <c r="BL52" s="1217" t="s">
        <v>1055</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1223</v>
      </c>
      <c r="BE55" s="1120">
        <v>2053</v>
      </c>
      <c r="BH55" s="1070" t="s">
        <v>28</v>
      </c>
      <c r="BJ55" s="1217" t="s">
        <v>1056</v>
      </c>
      <c r="BL55" s="1217" t="s">
        <v>1056</v>
      </c>
    </row>
    <row customHeight="1" ht="11.25">
      <c r="A56" s="1074" t="s">
        <v>1687</v>
      </c>
      <c r="D56" s="1118" t="s">
        <v>1688</v>
      </c>
      <c r="E56" s="1095" t="s">
        <v>113</v>
      </c>
      <c r="F56" s="1074" t="s">
        <v>1689</v>
      </c>
      <c r="AX56" s="1120" t="s">
        <v>1690</v>
      </c>
      <c r="AZ56" s="1120" t="s">
        <v>1249</v>
      </c>
      <c r="BE56" s="1120">
        <v>2054</v>
      </c>
      <c r="BH56" s="1070" t="s">
        <v>28</v>
      </c>
      <c r="BJ56" s="1217" t="s">
        <v>1639</v>
      </c>
      <c r="BL56" s="1217" t="s">
        <v>1639</v>
      </c>
    </row>
    <row customHeight="1" ht="11.25">
      <c r="A57" s="1074" t="s">
        <v>1691</v>
      </c>
      <c r="D57" s="1118" t="s">
        <v>1692</v>
      </c>
      <c r="E57" s="1095" t="s">
        <v>113</v>
      </c>
      <c r="F57" s="1074" t="s">
        <v>1689</v>
      </c>
      <c r="AX57" s="1120" t="s">
        <v>1693</v>
      </c>
      <c r="AZ57" s="1120" t="s">
        <v>1284</v>
      </c>
      <c r="BE57" s="1120">
        <v>2055</v>
      </c>
      <c r="BJ57" s="1217" t="s">
        <v>1648</v>
      </c>
      <c r="BL57" s="1217" t="s">
        <v>1648</v>
      </c>
    </row>
    <row customHeight="1" ht="11.25">
      <c r="A58" s="1074" t="s">
        <v>1694</v>
      </c>
      <c r="D58" s="1118" t="s">
        <v>1695</v>
      </c>
      <c r="E58" s="1095" t="s">
        <v>113</v>
      </c>
      <c r="F58" s="1074" t="s">
        <v>1689</v>
      </c>
      <c r="AX58" s="1120" t="s">
        <v>1696</v>
      </c>
      <c r="BE58" s="1120">
        <v>2056</v>
      </c>
      <c r="BJ58" s="1217" t="s">
        <v>1652</v>
      </c>
      <c r="BL58" s="1217" t="s">
        <v>1652</v>
      </c>
    </row>
    <row customHeight="1" ht="11.25">
      <c r="A59" s="1074" t="s">
        <v>1697</v>
      </c>
      <c r="D59" s="1118" t="s">
        <v>133</v>
      </c>
      <c r="E59" s="1095" t="s">
        <v>1584</v>
      </c>
      <c r="F59" s="1074" t="s">
        <v>1698</v>
      </c>
      <c r="AX59" s="1120" t="s">
        <v>1699</v>
      </c>
      <c r="AZ59" s="1067" t="s">
        <v>1700</v>
      </c>
      <c r="BE59" s="1120">
        <v>2057</v>
      </c>
      <c r="BJ59" s="1217" t="s">
        <v>1656</v>
      </c>
      <c r="BL59" s="1217" t="s">
        <v>1656</v>
      </c>
    </row>
    <row customHeight="1" ht="11.25">
      <c r="A60" s="1074" t="s">
        <v>1701</v>
      </c>
      <c r="D60" s="1118" t="s">
        <v>1702</v>
      </c>
      <c r="E60" s="1095" t="s">
        <v>1584</v>
      </c>
      <c r="F60" s="1074" t="s">
        <v>1698</v>
      </c>
      <c r="AX60" s="1120" t="s">
        <v>1703</v>
      </c>
      <c r="AZ60" s="1120" t="s">
        <v>1224</v>
      </c>
      <c r="BE60" s="1120">
        <v>2058</v>
      </c>
      <c r="BJ60" s="1217" t="s">
        <v>1662</v>
      </c>
      <c r="BL60" s="1217" t="s">
        <v>1662</v>
      </c>
    </row>
    <row customHeight="1" ht="11.25">
      <c r="A61" s="1074" t="s">
        <v>1704</v>
      </c>
      <c r="D61" s="1118" t="s">
        <v>1705</v>
      </c>
      <c r="E61" s="1095" t="s">
        <v>1584</v>
      </c>
      <c r="F61" s="1074" t="s">
        <v>1698</v>
      </c>
      <c r="AX61" s="1120" t="s">
        <v>1706</v>
      </c>
      <c r="AZ61" s="1120" t="s">
        <v>1250</v>
      </c>
      <c r="BE61" s="1120">
        <v>2059</v>
      </c>
      <c r="BL61" s="1217" t="s">
        <v>1048</v>
      </c>
    </row>
    <row customHeight="1" ht="11.25">
      <c r="A62" s="1074" t="s">
        <v>1707</v>
      </c>
      <c r="D62" s="1118" t="s">
        <v>132</v>
      </c>
      <c r="E62" s="1095">
        <v>30</v>
      </c>
      <c r="F62" s="1074" t="s">
        <v>1698</v>
      </c>
      <c r="AZ62" s="1120" t="s">
        <v>1285</v>
      </c>
      <c r="BE62" s="1120">
        <v>2060</v>
      </c>
      <c r="BL62" s="1217" t="s">
        <v>1050</v>
      </c>
    </row>
    <row customHeight="1" ht="11.25">
      <c r="A63" s="1074" t="s">
        <v>1708</v>
      </c>
      <c r="D63" s="1118" t="s">
        <v>1709</v>
      </c>
      <c r="E63" s="1095">
        <v>30</v>
      </c>
      <c r="F63" s="1074" t="s">
        <v>1698</v>
      </c>
      <c r="AZ63" s="1120" t="s">
        <v>1316</v>
      </c>
      <c r="BE63" s="1120">
        <v>2061</v>
      </c>
    </row>
    <row customHeight="1" ht="11.25">
      <c r="A64" s="1074" t="s">
        <v>1710</v>
      </c>
      <c r="D64" s="1118" t="s">
        <v>1711</v>
      </c>
      <c r="E64" s="1095">
        <v>30</v>
      </c>
      <c r="F64" s="1074" t="s">
        <v>1698</v>
      </c>
      <c r="AZ64" s="1120" t="s">
        <v>1339</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1225</v>
      </c>
      <c r="BE67" s="1120">
        <v>2065</v>
      </c>
    </row>
    <row customHeight="1" ht="11.25">
      <c r="A68" s="1074" t="s">
        <v>1716</v>
      </c>
      <c r="AZ68" s="1120" t="s">
        <v>1251</v>
      </c>
      <c r="BE68" s="1120">
        <v>2066</v>
      </c>
      <c r="BH68" s="1067" t="s">
        <v>1717</v>
      </c>
      <c r="BJ68" s="1067" t="s">
        <v>1718</v>
      </c>
      <c r="BL68" s="1067" t="s">
        <v>1719</v>
      </c>
      <c r="BN68" s="1067" t="s">
        <v>1720</v>
      </c>
    </row>
    <row customHeight="1" ht="11.25">
      <c r="A69" s="1074" t="s">
        <v>1721</v>
      </c>
      <c r="AZ69" s="1120" t="s">
        <v>1286</v>
      </c>
      <c r="BE69" s="1120">
        <v>2067</v>
      </c>
      <c r="BH69" s="1068" t="s">
        <v>1722</v>
      </c>
      <c r="BI69" s="1117" t="s">
        <v>111</v>
      </c>
      <c r="BJ69" s="1068" t="s">
        <v>1723</v>
      </c>
      <c r="BK69" s="1117" t="s">
        <v>111</v>
      </c>
      <c r="BL69" s="1068" t="s">
        <v>1724</v>
      </c>
      <c r="BM69" s="1070" t="s">
        <v>111</v>
      </c>
      <c r="BN69" s="1068" t="s">
        <v>1725</v>
      </c>
    </row>
    <row customHeight="1" ht="11.25">
      <c r="A70" s="1074" t="s">
        <v>1726</v>
      </c>
      <c r="AZ70" s="1120" t="s">
        <v>1317</v>
      </c>
      <c r="BE70" s="1120">
        <v>2068</v>
      </c>
      <c r="BH70" s="1068" t="s">
        <v>1727</v>
      </c>
      <c r="BJ70" s="1068" t="s">
        <v>1728</v>
      </c>
      <c r="BL70" s="1068" t="s">
        <v>1729</v>
      </c>
      <c r="BN70" s="1068" t="s">
        <v>1730</v>
      </c>
    </row>
    <row customHeight="1" ht="11.25">
      <c r="A71" s="1074" t="s">
        <v>1731</v>
      </c>
      <c r="AZ71" s="1120" t="s">
        <v>1319</v>
      </c>
      <c r="BE71" s="1120">
        <v>2069</v>
      </c>
      <c r="BH71" s="1068" t="s">
        <v>1732</v>
      </c>
      <c r="BI71" s="1117" t="s">
        <v>92</v>
      </c>
      <c r="BJ71" s="1068" t="s">
        <v>1733</v>
      </c>
      <c r="BK71" s="1117" t="s">
        <v>92</v>
      </c>
      <c r="BL71" s="1068" t="s">
        <v>1734</v>
      </c>
      <c r="BM71" s="1070" t="s">
        <v>92</v>
      </c>
      <c r="BN71" s="1068" t="s">
        <v>1735</v>
      </c>
    </row>
    <row customHeight="1" ht="11.25">
      <c r="A72" s="1074" t="s">
        <v>16</v>
      </c>
      <c r="AZ72" s="1120" t="s">
        <v>19</v>
      </c>
      <c r="BE72" s="1120">
        <v>2070</v>
      </c>
      <c r="BH72" s="1068" t="s">
        <v>1736</v>
      </c>
      <c r="BJ72" s="1068" t="s">
        <v>1736</v>
      </c>
      <c r="BL72" s="1068" t="s">
        <v>1736</v>
      </c>
      <c r="BN72" s="1068" t="s">
        <v>1737</v>
      </c>
    </row>
    <row customHeight="1" ht="11.25">
      <c r="A73" s="1074" t="s">
        <v>1738</v>
      </c>
      <c r="BH73" s="1068" t="s">
        <v>1739</v>
      </c>
      <c r="BI73" s="1117" t="s">
        <v>113</v>
      </c>
      <c r="BJ73" s="1068" t="s">
        <v>1740</v>
      </c>
      <c r="BK73" s="1117" t="s">
        <v>113</v>
      </c>
      <c r="BL73" s="1068" t="s">
        <v>1741</v>
      </c>
      <c r="BM73" s="1070" t="s">
        <v>113</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1234</v>
      </c>
      <c r="BH76" s="1068" t="s">
        <v>1752</v>
      </c>
      <c r="BJ76" s="1068" t="s">
        <v>1753</v>
      </c>
      <c r="BL76" s="1068" t="s">
        <v>1754</v>
      </c>
    </row>
    <row customHeight="1" ht="11.25">
      <c r="A77" s="1074" t="s">
        <v>1755</v>
      </c>
      <c r="AZ77" s="1120" t="s">
        <v>1261</v>
      </c>
    </row>
    <row customHeight="1" ht="11.25">
      <c r="A78" s="1074" t="s">
        <v>1756</v>
      </c>
      <c r="AZ78" s="1120" t="s">
        <v>1293</v>
      </c>
    </row>
    <row customHeight="1" ht="11.25">
      <c r="A79" s="1074" t="s">
        <v>1757</v>
      </c>
      <c r="AZ79" s="1120" t="s">
        <v>1323</v>
      </c>
      <c r="BH79" s="1067" t="s">
        <v>1758</v>
      </c>
      <c r="BJ79" s="1067" t="s">
        <v>1759</v>
      </c>
      <c r="BL79" s="1067" t="s">
        <v>1760</v>
      </c>
    </row>
    <row customHeight="1" ht="11.25">
      <c r="A80" s="1074" t="s">
        <v>1761</v>
      </c>
      <c r="AZ80" s="1120" t="s">
        <v>1344</v>
      </c>
      <c r="BH80" s="1068" t="s">
        <v>1762</v>
      </c>
      <c r="BJ80" s="1068" t="s">
        <v>1763</v>
      </c>
      <c r="BL80" s="1068" t="s">
        <v>1764</v>
      </c>
    </row>
    <row customHeight="1" ht="11.25">
      <c r="A81" s="1074" t="s">
        <v>1765</v>
      </c>
      <c r="AZ81" s="1120" t="s">
        <v>1361</v>
      </c>
      <c r="BH81" s="1068" t="s">
        <v>1766</v>
      </c>
      <c r="BJ81" s="1068" t="s">
        <v>1767</v>
      </c>
      <c r="BL81" s="1068" t="s">
        <v>1768</v>
      </c>
    </row>
    <row customHeight="1" ht="11.25">
      <c r="A82" s="1074" t="s">
        <v>1769</v>
      </c>
      <c r="AZ82" s="1120" t="s">
        <v>1376</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1026</v>
      </c>
    </row>
    <row customHeight="1" ht="11.25">
      <c r="A91" s="1074" t="s">
        <v>1798</v>
      </c>
      <c r="AZ91" s="1120" t="s">
        <v>1062</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579</v>
      </c>
      <c r="BH108" s="1068" t="s">
        <v>1851</v>
      </c>
      <c r="BJ108" s="1068" t="s">
        <v>1852</v>
      </c>
      <c r="BL108" s="1068" t="s">
        <v>1508</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499</v>
      </c>
    </row>
    <row customHeight="1" ht="11.25">
      <c r="AZ116" s="1901" t="s">
        <v>1840</v>
      </c>
      <c r="BA116" s="1902" t="s">
        <v>1841</v>
      </c>
      <c r="BH116" s="1068" t="s">
        <v>1248</v>
      </c>
    </row>
    <row customHeight="1" ht="11.25">
      <c r="BH117" s="1068" t="s">
        <v>1282</v>
      </c>
    </row>
    <row customHeight="1" ht="11.25">
      <c r="BH118" s="1068"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92968-3636-9D38-2328-9D9F96BD3A2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491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90</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311</v>
      </c>
      <c r="G13" s="474"/>
      <c r="H13" s="1533"/>
      <c r="J13" s="455">
        <v>19</v>
      </c>
    </row>
    <row customHeight="1" ht="19.95">
      <c r="A14" s="502"/>
      <c r="B14" s="502"/>
      <c r="C14" s="457"/>
      <c r="D14" s="1523" t="s">
        <v>716</v>
      </c>
      <c r="E14" s="1524" t="s">
        <v>1858</v>
      </c>
      <c r="F14" s="1526"/>
      <c r="G14" s="1525" t="s">
        <v>1859</v>
      </c>
      <c r="H14" s="1533"/>
      <c r="J14" s="455">
        <v>19</v>
      </c>
    </row>
    <row customHeight="1" ht="19.95">
      <c r="A15" s="502"/>
      <c r="B15" s="502"/>
      <c r="C15" s="457"/>
      <c r="D15" s="1523" t="s">
        <v>312</v>
      </c>
      <c r="E15" s="1524" t="s">
        <v>1860</v>
      </c>
      <c r="F15" s="1526"/>
      <c r="G15" s="1525" t="s">
        <v>1861</v>
      </c>
      <c r="H15" s="1533"/>
      <c r="J15" s="455">
        <v>19</v>
      </c>
    </row>
    <row customHeight="1" ht="24">
      <c r="A16" s="502"/>
      <c r="B16" s="502"/>
      <c r="C16" s="457"/>
      <c r="D16" s="1523" t="s">
        <v>315</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93</v>
      </c>
      <c r="E18" s="1527" t="s">
        <v>1866</v>
      </c>
      <c r="F18" s="1526"/>
      <c r="G18" s="474" t="s">
        <v>1865</v>
      </c>
      <c r="H18" s="1533"/>
      <c r="I18" s="852"/>
      <c r="J18" s="455">
        <v>46</v>
      </c>
    </row>
    <row customHeight="1" ht="23.25">
      <c r="A19" s="502"/>
      <c r="B19" s="502"/>
      <c r="C19" s="457"/>
      <c r="D19" s="1520" t="s">
        <v>113</v>
      </c>
      <c r="E19" s="1527" t="s">
        <v>1867</v>
      </c>
      <c r="F19" s="1521" t="s">
        <v>311</v>
      </c>
      <c r="G19" s="2471" t="s">
        <v>1868</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94</v>
      </c>
      <c r="E22" s="474" t="s">
        <v>1869</v>
      </c>
      <c r="F22" s="1526"/>
      <c r="G22" s="474" t="s">
        <v>1870</v>
      </c>
      <c r="H22" s="1532"/>
      <c r="J22" s="501">
        <v>25</v>
      </c>
    </row>
    <row s="501" customFormat="1" customHeight="1" ht="19.95">
      <c r="A23" s="502"/>
      <c r="B23" s="502"/>
      <c r="C23" s="502"/>
      <c r="D23" s="1520" t="s">
        <v>95</v>
      </c>
      <c r="E23" s="1527" t="s">
        <v>1871</v>
      </c>
      <c r="F23" s="1531"/>
      <c r="G23" s="474" t="s">
        <v>1872</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EEEA8-9508-2AFA-53B8-04B6407556A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51</v>
      </c>
      <c r="H1" s="1631" t="s">
        <v>53</v>
      </c>
      <c r="IU1" s="1155" t="s">
        <v>14</v>
      </c>
    </row>
    <row s="1850" customFormat="1" customHeight="1" ht="22.5" hidden="1">
      <c r="A2" s="831"/>
      <c r="B2" s="1160">
        <v>1</v>
      </c>
      <c r="C2" s="1160"/>
      <c r="D2" s="1928" t="s">
        <v>491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90</v>
      </c>
      <c r="F8" s="1540" t="s">
        <v>1873</v>
      </c>
      <c r="G8" s="1540" t="s">
        <v>51</v>
      </c>
      <c r="H8" s="1540" t="s">
        <v>53</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619DD-1558-00BA-7F5F-D9040D01E4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491</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4AE6C-9B58-FF43-B181-A4442C4D11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491</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90</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B2341-3E98-7EB8-D728-E45FA56676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491</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491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90</v>
      </c>
      <c r="F11" s="2492" t="s">
        <v>309</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60E88-5A7A-A808-DDBA-A8F8B44549E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90</v>
      </c>
      <c r="E9" s="2209" t="s">
        <v>1891</v>
      </c>
      <c r="F9" s="2209"/>
      <c r="G9" s="2209"/>
      <c r="H9" s="2209"/>
      <c r="I9" s="2209"/>
      <c r="M9" s="121">
        <v>28</v>
      </c>
    </row>
    <row customHeight="1" ht="24">
      <c r="D10" s="2209"/>
      <c r="E10" s="127" t="s">
        <v>1892</v>
      </c>
      <c r="F10" s="127" t="s">
        <v>1893</v>
      </c>
      <c r="G10" s="127" t="s">
        <v>1894</v>
      </c>
      <c r="H10" s="127" t="s">
        <v>395</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1895</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5F1FD-F7B1-5178-6EB4-CC1E43B235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90</v>
      </c>
      <c r="E9" s="260" t="s">
        <v>1898</v>
      </c>
      <c r="J9" s="69">
        <v>16</v>
      </c>
    </row>
    <row customHeight="1" ht="1.05">
      <c r="C10" s="92"/>
      <c r="D10" s="87"/>
      <c r="E10" s="87"/>
      <c r="J10" s="69">
        <v>1</v>
      </c>
    </row>
    <row customHeight="1" ht="11.25" hidden="1">
      <c r="C11" s="92"/>
      <c r="D11" s="150">
        <v>0</v>
      </c>
      <c r="E11" s="261"/>
      <c r="J11" s="69">
        <v>0</v>
      </c>
    </row>
    <row customHeight="1" ht="43.333333333333336">
      <c r="C12" s="136"/>
      <c r="D12" s="113">
        <v>1</v>
      </c>
      <c r="E12" s="377" t="s">
        <v>1899</v>
      </c>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0AA68-72EF-0AD2-EF68-C7F99317F4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90</v>
      </c>
      <c r="E9" s="108" t="s">
        <v>292</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1900</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4568D-A3BA-1378-6728-E034A7686BE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91</v>
      </c>
      <c r="G9" s="2175" t="s">
        <v>130</v>
      </c>
      <c r="H9" s="2194"/>
      <c r="I9" s="2195"/>
      <c r="J9" s="2101"/>
      <c r="K9" s="1559"/>
      <c r="L9" s="2127" t="s">
        <v>293</v>
      </c>
      <c r="M9" s="2101"/>
      <c r="N9" s="2192" t="s">
        <v>90</v>
      </c>
      <c r="O9" s="2193"/>
      <c r="P9" s="2127" t="s">
        <v>131</v>
      </c>
      <c r="Q9" s="1556"/>
      <c r="R9" s="2127" t="s">
        <v>293</v>
      </c>
      <c r="S9" s="2101"/>
      <c r="T9" s="2192" t="s">
        <v>90</v>
      </c>
      <c r="U9" s="2193"/>
      <c r="V9" s="2127" t="s">
        <v>131</v>
      </c>
      <c r="W9" s="1556"/>
      <c r="X9" s="2127" t="s">
        <v>293</v>
      </c>
      <c r="Y9" s="2101"/>
      <c r="Z9" s="2192" t="s">
        <v>90</v>
      </c>
      <c r="AA9" s="2193"/>
      <c r="AB9" s="2127" t="s">
        <v>294</v>
      </c>
      <c r="AC9" s="1556"/>
      <c r="AD9" s="2127" t="s">
        <v>293</v>
      </c>
      <c r="AE9" s="2101"/>
      <c r="AF9" s="2192" t="s">
        <v>90</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132</v>
      </c>
      <c r="BM10" s="293">
        <v>23</v>
      </c>
    </row>
    <row customHeight="1" ht="15">
      <c r="D11" s="2183" t="s">
        <v>111</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72178-3688-8A88-EC38-2F3B1D396D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9EA8C-DF11-6637-B0F5-7374952D17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491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491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491</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491</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491</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1919</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111</v>
      </c>
      <c r="G139" s="2575" t="s">
        <v>28</v>
      </c>
      <c r="H139" s="289"/>
      <c r="I139" s="637" t="s">
        <v>111</v>
      </c>
      <c r="J139" s="1807" t="s">
        <v>1938</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231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231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231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231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231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231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7B4F8-F335-76B2-5808-8F0A3878FB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815</v>
      </c>
      <c r="E1" s="980" t="s">
        <v>861</v>
      </c>
      <c r="F1" s="980" t="s">
        <v>914</v>
      </c>
      <c r="G1" s="980" t="s">
        <v>901</v>
      </c>
      <c r="H1" s="980" t="s">
        <v>1622</v>
      </c>
    </row>
    <row customHeight="1" ht="9">
      <c r="A2" s="983" t="s">
        <v>1949</v>
      </c>
      <c r="B2" s="983"/>
      <c r="C2" s="984" t="str">
        <f>INDEX(TEMPLATE_NUMBER_FORM_LIST,MATCH(TEMPLATE_SPHERE,TEMPLATE_SPHERE_LIST,0))</f>
        <v>10</v>
      </c>
      <c r="D2" s="983" t="s">
        <v>1473</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1951</v>
      </c>
      <c r="B4" s="846" t="s">
        <v>112</v>
      </c>
      <c r="C4" s="984" t="str">
        <f>IF(TEMPLATE_SPHERE="HEAT",D4,IF(TEMPLATE_SPHERE="TKO",H4,E4))</f>
        <v>Форма 1. Информация об организации, осуществляющей холодное водоснабжение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1953</v>
      </c>
    </row>
    <row customHeight="1" ht="117">
      <c r="A5" s="846" t="s">
        <v>1954</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1956</v>
      </c>
    </row>
    <row customHeight="1" ht="90">
      <c r="A6" s="846" t="s">
        <v>1957</v>
      </c>
      <c r="B6" s="846" t="s">
        <v>93</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1958</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1959</v>
      </c>
      <c r="E7" s="846" t="s">
        <v>1960</v>
      </c>
      <c r="F7" s="986"/>
      <c r="G7" s="986"/>
      <c r="H7" s="986"/>
    </row>
    <row customHeight="1" ht="108">
      <c r="A8" s="846" t="s">
        <v>1961</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1162</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2008</v>
      </c>
      <c r="B31" s="846"/>
      <c r="C31" s="984" t="str">
        <f>IF(TEMPLATE_SPHERE="HEAT",D31,IF(TEMPLATE_SPHERE="TKO",H31,E31))</f>
        <v>Форма 1. Информация об организации, осуществляющей холодное водоснабжение (общая информация)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2010</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688CE8-7062-AD42-72B7-CB21FEC61B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815</v>
      </c>
      <c r="D2" s="841" t="s">
        <v>861</v>
      </c>
      <c r="E2" s="841" t="s">
        <v>914</v>
      </c>
      <c r="F2" s="841" t="s">
        <v>901</v>
      </c>
      <c r="G2" s="841" t="s">
        <v>1622</v>
      </c>
      <c r="H2" s="843"/>
      <c r="I2" s="843"/>
      <c r="J2" s="843"/>
      <c r="K2" s="843"/>
      <c r="L2" s="843"/>
      <c r="M2" s="843"/>
      <c r="N2" s="843"/>
      <c r="O2" s="841" t="s">
        <v>815</v>
      </c>
      <c r="P2" s="841" t="s">
        <v>861</v>
      </c>
      <c r="Q2" s="841" t="s">
        <v>901</v>
      </c>
      <c r="R2" s="841" t="s">
        <v>914</v>
      </c>
      <c r="S2" s="841" t="s">
        <v>1622</v>
      </c>
      <c r="T2" s="841" t="s">
        <v>815</v>
      </c>
      <c r="U2" s="841" t="s">
        <v>861</v>
      </c>
      <c r="V2" s="841" t="s">
        <v>901</v>
      </c>
      <c r="W2" s="841" t="s">
        <v>914</v>
      </c>
      <c r="X2" s="841" t="s">
        <v>1622</v>
      </c>
      <c r="Y2" s="841"/>
      <c r="Z2" s="841" t="s">
        <v>815</v>
      </c>
      <c r="AA2" s="850" t="s">
        <v>861</v>
      </c>
      <c r="AB2" s="841" t="s">
        <v>901</v>
      </c>
      <c r="AC2" s="841" t="s">
        <v>914</v>
      </c>
      <c r="AD2" s="841" t="s">
        <v>1622</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101</v>
      </c>
      <c r="D11" s="2599" t="s">
        <v>1558</v>
      </c>
      <c r="E11" s="2599" t="s">
        <v>1655</v>
      </c>
      <c r="F11" s="2599" t="s">
        <v>2024</v>
      </c>
      <c r="G11" s="2599"/>
      <c r="H11" s="898" t="s">
        <v>2025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716</v>
      </c>
      <c r="P20" s="957" t="s">
        <v>716</v>
      </c>
      <c r="Q20" s="957" t="s">
        <v>716</v>
      </c>
      <c r="R20" s="957" t="s">
        <v>716</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312</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743</v>
      </c>
      <c r="R25" s="957" t="s">
        <v>312</v>
      </c>
      <c r="S25" s="957"/>
      <c r="T25" s="964" t="s">
        <v>2062</v>
      </c>
      <c r="U25" s="846" t="s">
        <v>2062</v>
      </c>
      <c r="V25" s="846" t="s">
        <v>2062</v>
      </c>
      <c r="W25" s="846" t="s">
        <v>2062</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732</v>
      </c>
      <c r="P26" s="957" t="s">
        <v>726</v>
      </c>
      <c r="Q26" s="957" t="s">
        <v>2063</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2064</v>
      </c>
      <c r="V26" s="964" t="s">
        <v>2064</v>
      </c>
      <c r="W26" s="964" t="s">
        <v>2064</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734</v>
      </c>
      <c r="P27" s="957" t="s">
        <v>728</v>
      </c>
      <c r="Q27" s="957" t="s">
        <v>2065</v>
      </c>
      <c r="R27" s="957" t="s">
        <v>728</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736</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743</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745</v>
      </c>
      <c r="P30" s="957" t="s">
        <v>736</v>
      </c>
      <c r="Q30" s="957" t="s">
        <v>745</v>
      </c>
      <c r="R30" s="957" t="s">
        <v>736</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2072</v>
      </c>
      <c r="P31" s="957" t="s">
        <v>739</v>
      </c>
      <c r="Q31" s="957" t="s">
        <v>2072</v>
      </c>
      <c r="R31" s="957" t="s">
        <v>739</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741</v>
      </c>
      <c r="Q32" s="957" t="s">
        <v>2075</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753</v>
      </c>
      <c r="P39" s="957" t="s">
        <v>747</v>
      </c>
      <c r="Q39" s="957" t="s">
        <v>753</v>
      </c>
      <c r="R39" s="957" t="s">
        <v>747</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749</v>
      </c>
      <c r="Q40" s="957" t="s">
        <v>2098</v>
      </c>
      <c r="R40" s="957" t="s">
        <v>749</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2109</v>
      </c>
      <c r="P43" s="957" t="s">
        <v>753</v>
      </c>
      <c r="Q43" s="957" t="s">
        <v>2109</v>
      </c>
      <c r="R43" s="957" t="s">
        <v>753</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2141</v>
      </c>
      <c r="U52" s="843" t="s">
        <v>2142</v>
      </c>
      <c r="V52" s="843" t="s">
        <v>2143</v>
      </c>
      <c r="W52" s="843" t="s">
        <v>2144</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329</v>
      </c>
      <c r="Q53" s="957" t="s">
        <v>329</v>
      </c>
      <c r="R53" s="957" t="s">
        <v>329</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2148</v>
      </c>
      <c r="V56" s="843" t="s">
        <v>2148</v>
      </c>
      <c r="W56" s="843" t="s">
        <v>2148</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2150</v>
      </c>
      <c r="V57" s="843" t="s">
        <v>2150</v>
      </c>
      <c r="W57" s="843" t="s">
        <v>2150</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637</v>
      </c>
      <c r="U60" s="843" t="s">
        <v>637</v>
      </c>
      <c r="V60" s="843" t="s">
        <v>637</v>
      </c>
      <c r="W60" s="843" t="s">
        <v>637</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95</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114</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150</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151</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152</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642</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674</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682</v>
      </c>
      <c r="U89" s="843" t="s">
        <v>682</v>
      </c>
      <c r="V89" s="843" t="s">
        <v>682</v>
      </c>
      <c r="W89" s="843" t="s">
        <v>682</v>
      </c>
      <c r="X89" s="843"/>
      <c r="Y89" s="1000"/>
      <c r="Z89" s="846"/>
      <c r="AA89" s="849"/>
      <c r="AB89" s="846"/>
      <c r="AC89" s="846"/>
      <c r="AD89" s="846"/>
    </row>
    <row customHeight="1" ht="27">
      <c r="A90" s="845"/>
      <c r="B90" s="899">
        <v>73</v>
      </c>
      <c r="C90" s="843" t="s">
        <v>2203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154</v>
      </c>
      <c r="Q91" s="957" t="s">
        <v>154</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155</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1467</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2212</v>
      </c>
      <c r="U95" s="843"/>
      <c r="V95" s="843"/>
      <c r="W95" s="843"/>
      <c r="X95" s="843"/>
      <c r="Y95" s="1000"/>
      <c r="Z95" s="846"/>
      <c r="AA95" s="849"/>
      <c r="AB95" s="846"/>
      <c r="AC95" s="846"/>
      <c r="AD95" s="846"/>
    </row>
    <row customHeight="1" ht="99">
      <c r="A96" s="845"/>
      <c r="B96" s="899">
        <v>79</v>
      </c>
      <c r="C96" s="843" t="s">
        <v>1155</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2221</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2222</v>
      </c>
      <c r="P100" s="957"/>
      <c r="Q100" s="957"/>
      <c r="R100" s="957"/>
      <c r="S100" s="957"/>
      <c r="T100" s="843" t="s">
        <v>2223</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2224</v>
      </c>
      <c r="P101" s="957"/>
      <c r="Q101" s="957"/>
      <c r="R101" s="957"/>
      <c r="S101" s="957"/>
      <c r="T101" s="843" t="s">
        <v>2225</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F58E8-ABD8-FBD9-31D8-5F3D175975C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46023.45502314815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1-3.25-932/25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90</v>
      </c>
      <c r="M15" s="2209" t="s">
        <v>431</v>
      </c>
      <c r="N15" s="301"/>
      <c r="O15" s="2274" t="s">
        <v>2231</v>
      </c>
      <c r="P15" s="2275"/>
      <c r="Q15" s="2275"/>
      <c r="R15" s="2275"/>
      <c r="S15" s="2275"/>
      <c r="T15" s="2275"/>
      <c r="U15" s="2276"/>
      <c r="V15" s="2277" t="s">
        <v>433</v>
      </c>
      <c r="W15" s="2280" t="s">
        <v>1152</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415</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37CCB-A6CE-BCA3-63A8-344B5593ED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80CE6-9F02-2209-AD18-1B6963BB50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65328-4757-0342-4288-3FEBDD0C4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80278-5BC8-6BE8-52E8-2C2A05206A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7F236-7CC4-FD45-9DA7-C16BF90FB5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A3FB6-0FAA-6B48-F6E8-A73BD17242B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90</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309</v>
      </c>
      <c r="F11" s="1011" t="str">
        <f>IF(region_name="","",region_name)</f>
        <v>Сахалинская область</v>
      </c>
      <c r="G11" s="1012" t="s">
        <v>310</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311</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312</v>
      </c>
      <c r="E14" s="1010" t="s">
        <v>313</v>
      </c>
      <c r="F14" s="1011" t="str">
        <f>IF(inn="","",inn)</f>
        <v>6505011534</v>
      </c>
      <c r="G14" s="1012" t="s">
        <v>314</v>
      </c>
      <c r="H14" s="475"/>
      <c r="J14" s="455">
        <v>0</v>
      </c>
    </row>
    <row customHeight="1" ht="22.5" hidden="1">
      <c r="A15" s="457"/>
      <c r="B15" s="502"/>
      <c r="C15" s="457"/>
      <c r="D15" s="1009" t="s">
        <v>315</v>
      </c>
      <c r="E15" s="1010" t="s">
        <v>316</v>
      </c>
      <c r="F15" s="1011" t="str">
        <f>IF(kpp="","",kpp)</f>
        <v>650501001</v>
      </c>
      <c r="G15" s="1012" t="s">
        <v>317</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92</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311</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343</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343</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345</v>
      </c>
      <c r="H44" s="475"/>
      <c r="J44" s="455">
        <v>22</v>
      </c>
    </row>
    <row customHeight="1" ht="23.25">
      <c r="A45" s="457"/>
      <c r="B45" s="502"/>
      <c r="C45" s="457"/>
      <c r="D45" s="440">
        <f>D44+1</f>
        <v>11</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347</v>
      </c>
      <c r="H46" s="475"/>
      <c r="J46" s="455">
        <v>23</v>
      </c>
    </row>
    <row customHeight="1" ht="24">
      <c r="A47" s="2202"/>
      <c r="B47" s="502"/>
      <c r="C47" s="492"/>
      <c r="D47" s="440" t="str">
        <f>D45&amp;".2"</f>
        <v>11.2</v>
      </c>
      <c r="E47" s="442" t="s">
        <v>348</v>
      </c>
      <c r="F47" s="490"/>
      <c r="G47" s="437" t="s">
        <v>349</v>
      </c>
      <c r="H47" s="475"/>
      <c r="J47" s="455">
        <v>23</v>
      </c>
    </row>
    <row customHeight="1" ht="24">
      <c r="A48" s="2202"/>
      <c r="B48" s="502"/>
      <c r="C48" s="492"/>
      <c r="D48" s="440" t="str">
        <f>D45&amp;".3"</f>
        <v>11.3</v>
      </c>
      <c r="E48" s="442" t="s">
        <v>350</v>
      </c>
      <c r="F48" s="490"/>
      <c r="G48" s="437" t="s">
        <v>351</v>
      </c>
      <c r="H48" s="475"/>
      <c r="J48" s="455">
        <v>23</v>
      </c>
    </row>
    <row customHeight="1" ht="24">
      <c r="A49" s="2202"/>
      <c r="B49" s="502"/>
      <c r="C49" s="492"/>
      <c r="D49" s="440" t="str">
        <f>IF(TEMPLATE_SPHERE="TKO",D45&amp;".0",D45&amp;".4")</f>
        <v>11.4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12</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12618-F355-3C68-3F88-59AA2A5E57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ADF5E-80A3-3648-317F-4E04264AC7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FBCDC-56F9-BBEC-D8F5-D085B71AAB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809A8-924D-7F35-7C78-D7AA53999F2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DF904-7678-5684-7578-25D835B16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B0468-4FAA-3915-A5D8-695E046BE3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B1279-6768-AC4D-9654-4154D084E428}" mc:Ignorable="x14ac xr xr2 xr3">
  <sheetPr>
    <tabColor rgb="FFFFCC99"/>
  </sheetPr>
  <dimension ref="A1:I26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28</v>
      </c>
      <c r="H2" s="1850" t="s">
        <v>28</v>
      </c>
      <c r="I2" s="1850" t="s">
        <v>815</v>
      </c>
    </row>
    <row customHeight="1" ht="11.25">
      <c r="A3" s="1850" t="s">
        <v>2250</v>
      </c>
      <c r="B3" s="1850" t="s">
        <v>16</v>
      </c>
      <c r="C3" s="1850" t="s">
        <v>2255</v>
      </c>
      <c r="D3" s="1850" t="s">
        <v>2256</v>
      </c>
      <c r="E3" s="1850" t="s">
        <v>2257</v>
      </c>
      <c r="F3" s="1850" t="s">
        <v>2258</v>
      </c>
      <c r="G3" s="1850" t="s">
        <v>28</v>
      </c>
      <c r="H3" s="1850" t="s">
        <v>28</v>
      </c>
      <c r="I3" s="1850" t="s">
        <v>815</v>
      </c>
    </row>
    <row customHeight="1" ht="11.25">
      <c r="A4" s="1850" t="s">
        <v>2250</v>
      </c>
      <c r="B4" s="1850" t="s">
        <v>16</v>
      </c>
      <c r="C4" s="1850" t="s">
        <v>2259</v>
      </c>
      <c r="D4" s="1850" t="s">
        <v>2260</v>
      </c>
      <c r="E4" s="1850" t="s">
        <v>2261</v>
      </c>
      <c r="F4" s="1850" t="s">
        <v>2262</v>
      </c>
      <c r="G4" s="1850" t="s">
        <v>28</v>
      </c>
      <c r="H4" s="1850" t="s">
        <v>28</v>
      </c>
      <c r="I4" s="1850" t="s">
        <v>815</v>
      </c>
    </row>
    <row customHeight="1" ht="11.25">
      <c r="A5" s="1850" t="s">
        <v>2250</v>
      </c>
      <c r="B5" s="1850" t="s">
        <v>16</v>
      </c>
      <c r="C5" s="1850" t="s">
        <v>2263</v>
      </c>
      <c r="D5" s="1850" t="s">
        <v>2264</v>
      </c>
      <c r="E5" s="1850" t="s">
        <v>2265</v>
      </c>
      <c r="F5" s="1850" t="s">
        <v>2262</v>
      </c>
      <c r="G5" s="1850" t="s">
        <v>28</v>
      </c>
      <c r="H5" s="1850" t="s">
        <v>28</v>
      </c>
      <c r="I5" s="1850" t="s">
        <v>815</v>
      </c>
    </row>
    <row customHeight="1" ht="11.25">
      <c r="A6" s="1850" t="s">
        <v>2250</v>
      </c>
      <c r="B6" s="1850" t="s">
        <v>16</v>
      </c>
      <c r="C6" s="1850" t="s">
        <v>2266</v>
      </c>
      <c r="D6" s="1850" t="s">
        <v>2267</v>
      </c>
      <c r="E6" s="1850" t="s">
        <v>2268</v>
      </c>
      <c r="F6" s="1850" t="s">
        <v>2269</v>
      </c>
      <c r="G6" s="1850" t="s">
        <v>28</v>
      </c>
      <c r="H6" s="1850" t="s">
        <v>28</v>
      </c>
      <c r="I6" s="1850" t="s">
        <v>815</v>
      </c>
    </row>
    <row customHeight="1" ht="11.25">
      <c r="A7" s="1850" t="s">
        <v>2250</v>
      </c>
      <c r="B7" s="1850" t="s">
        <v>16</v>
      </c>
      <c r="C7" s="1850" t="s">
        <v>2270</v>
      </c>
      <c r="D7" s="1850" t="s">
        <v>2271</v>
      </c>
      <c r="E7" s="1850" t="s">
        <v>2272</v>
      </c>
      <c r="F7" s="1850" t="s">
        <v>2273</v>
      </c>
      <c r="G7" s="1850" t="s">
        <v>28</v>
      </c>
      <c r="H7" s="1850" t="s">
        <v>28</v>
      </c>
      <c r="I7" s="1850" t="s">
        <v>815</v>
      </c>
    </row>
    <row customHeight="1" ht="11.25">
      <c r="A8" s="1850" t="s">
        <v>2250</v>
      </c>
      <c r="B8" s="1850" t="s">
        <v>16</v>
      </c>
      <c r="C8" s="1850" t="s">
        <v>2274</v>
      </c>
      <c r="D8" s="1850" t="s">
        <v>2275</v>
      </c>
      <c r="E8" s="1850" t="s">
        <v>2276</v>
      </c>
      <c r="F8" s="1850" t="s">
        <v>2277</v>
      </c>
      <c r="G8" s="1850" t="s">
        <v>28</v>
      </c>
      <c r="H8" s="1850" t="s">
        <v>28</v>
      </c>
      <c r="I8" s="1850" t="s">
        <v>815</v>
      </c>
    </row>
    <row customHeight="1" ht="11.25">
      <c r="A9" s="1850" t="s">
        <v>2250</v>
      </c>
      <c r="B9" s="1850" t="s">
        <v>16</v>
      </c>
      <c r="C9" s="1850" t="s">
        <v>2278</v>
      </c>
      <c r="D9" s="1850" t="s">
        <v>2279</v>
      </c>
      <c r="E9" s="1850" t="s">
        <v>2280</v>
      </c>
      <c r="F9" s="1850" t="s">
        <v>2254</v>
      </c>
      <c r="G9" s="1850" t="s">
        <v>28</v>
      </c>
      <c r="H9" s="1850" t="s">
        <v>28</v>
      </c>
      <c r="I9" s="1850" t="s">
        <v>815</v>
      </c>
    </row>
    <row customHeight="1" ht="11.25">
      <c r="A10" s="1850" t="s">
        <v>2250</v>
      </c>
      <c r="B10" s="1850" t="s">
        <v>16</v>
      </c>
      <c r="C10" s="1850" t="s">
        <v>2281</v>
      </c>
      <c r="D10" s="1850" t="s">
        <v>2282</v>
      </c>
      <c r="E10" s="1850" t="s">
        <v>2283</v>
      </c>
      <c r="F10" s="1850" t="s">
        <v>2284</v>
      </c>
      <c r="G10" s="1850" t="s">
        <v>28</v>
      </c>
      <c r="H10" s="1850" t="s">
        <v>28</v>
      </c>
      <c r="I10" s="1850" t="s">
        <v>815</v>
      </c>
    </row>
    <row customHeight="1" ht="11.25">
      <c r="A11" s="1850" t="s">
        <v>2250</v>
      </c>
      <c r="B11" s="1850" t="s">
        <v>16</v>
      </c>
      <c r="C11" s="1850" t="s">
        <v>2285</v>
      </c>
      <c r="D11" s="1850" t="s">
        <v>2286</v>
      </c>
      <c r="E11" s="1850" t="s">
        <v>2287</v>
      </c>
      <c r="F11" s="1850" t="s">
        <v>2254</v>
      </c>
      <c r="G11" s="1850" t="s">
        <v>28</v>
      </c>
      <c r="H11" s="1850" t="s">
        <v>28</v>
      </c>
      <c r="I11" s="1850" t="s">
        <v>815</v>
      </c>
    </row>
    <row customHeight="1" ht="11.25">
      <c r="A12" s="1850" t="s">
        <v>2250</v>
      </c>
      <c r="B12" s="1850" t="s">
        <v>16</v>
      </c>
      <c r="C12" s="1850" t="s">
        <v>2288</v>
      </c>
      <c r="D12" s="1850" t="s">
        <v>2289</v>
      </c>
      <c r="E12" s="1850" t="s">
        <v>2290</v>
      </c>
      <c r="F12" s="1850" t="s">
        <v>2269</v>
      </c>
      <c r="G12" s="1850" t="s">
        <v>2291</v>
      </c>
      <c r="H12" s="1850" t="s">
        <v>28</v>
      </c>
      <c r="I12" s="1850" t="s">
        <v>815</v>
      </c>
    </row>
    <row customHeight="1" ht="11.25">
      <c r="A13" s="1850" t="s">
        <v>2250</v>
      </c>
      <c r="B13" s="1850" t="s">
        <v>16</v>
      </c>
      <c r="C13" s="1850" t="s">
        <v>2292</v>
      </c>
      <c r="D13" s="1850" t="s">
        <v>2293</v>
      </c>
      <c r="E13" s="1850" t="s">
        <v>2294</v>
      </c>
      <c r="F13" s="1850" t="s">
        <v>2295</v>
      </c>
      <c r="G13" s="1850" t="s">
        <v>28</v>
      </c>
      <c r="H13" s="1850" t="s">
        <v>28</v>
      </c>
      <c r="I13" s="1850" t="s">
        <v>815</v>
      </c>
    </row>
    <row customHeight="1" ht="11.25">
      <c r="A14" s="1850" t="s">
        <v>2250</v>
      </c>
      <c r="B14" s="1850" t="s">
        <v>16</v>
      </c>
      <c r="C14" s="1850" t="s">
        <v>2296</v>
      </c>
      <c r="D14" s="1850" t="s">
        <v>2297</v>
      </c>
      <c r="E14" s="1850" t="s">
        <v>2298</v>
      </c>
      <c r="F14" s="1850" t="s">
        <v>2295</v>
      </c>
      <c r="G14" s="1850" t="s">
        <v>28</v>
      </c>
      <c r="H14" s="1850" t="s">
        <v>28</v>
      </c>
      <c r="I14" s="1850" t="s">
        <v>815</v>
      </c>
    </row>
    <row customHeight="1" ht="11.25">
      <c r="A15" s="1850" t="s">
        <v>2250</v>
      </c>
      <c r="B15" s="1850" t="s">
        <v>16</v>
      </c>
      <c r="C15" s="1850" t="s">
        <v>2299</v>
      </c>
      <c r="D15" s="1850" t="s">
        <v>2300</v>
      </c>
      <c r="E15" s="1850" t="s">
        <v>2301</v>
      </c>
      <c r="F15" s="1850" t="s">
        <v>2302</v>
      </c>
      <c r="G15" s="1850" t="s">
        <v>28</v>
      </c>
      <c r="H15" s="1850" t="s">
        <v>28</v>
      </c>
      <c r="I15" s="1850" t="s">
        <v>815</v>
      </c>
    </row>
    <row customHeight="1" ht="11.25">
      <c r="A16" s="1850" t="s">
        <v>2250</v>
      </c>
      <c r="B16" s="1850" t="s">
        <v>16</v>
      </c>
      <c r="C16" s="1850" t="s">
        <v>2303</v>
      </c>
      <c r="D16" s="1850" t="s">
        <v>2304</v>
      </c>
      <c r="E16" s="1850" t="s">
        <v>2305</v>
      </c>
      <c r="F16" s="1850" t="s">
        <v>2306</v>
      </c>
      <c r="G16" s="1850" t="s">
        <v>28</v>
      </c>
      <c r="H16" s="1850" t="s">
        <v>28</v>
      </c>
      <c r="I16" s="1850" t="s">
        <v>815</v>
      </c>
    </row>
    <row customHeight="1" ht="11.25">
      <c r="A17" s="1850" t="s">
        <v>2250</v>
      </c>
      <c r="B17" s="1850" t="s">
        <v>16</v>
      </c>
      <c r="C17" s="1850" t="s">
        <v>2307</v>
      </c>
      <c r="D17" s="1850" t="s">
        <v>2308</v>
      </c>
      <c r="E17" s="1850" t="s">
        <v>2309</v>
      </c>
      <c r="F17" s="1850" t="s">
        <v>2310</v>
      </c>
      <c r="G17" s="1850" t="s">
        <v>28</v>
      </c>
      <c r="H17" s="1850" t="s">
        <v>28</v>
      </c>
      <c r="I17" s="1850" t="s">
        <v>815</v>
      </c>
    </row>
    <row customHeight="1" ht="11.25">
      <c r="A18" s="1850" t="s">
        <v>2250</v>
      </c>
      <c r="B18" s="1850" t="s">
        <v>16</v>
      </c>
      <c r="C18" s="1850" t="s">
        <v>2311</v>
      </c>
      <c r="D18" s="1850" t="s">
        <v>2312</v>
      </c>
      <c r="E18" s="1850" t="s">
        <v>2313</v>
      </c>
      <c r="F18" s="1850" t="s">
        <v>2254</v>
      </c>
      <c r="G18" s="1850" t="s">
        <v>28</v>
      </c>
      <c r="H18" s="1850" t="s">
        <v>28</v>
      </c>
      <c r="I18" s="1850" t="s">
        <v>815</v>
      </c>
    </row>
    <row customHeight="1" ht="11.25">
      <c r="A19" s="1850" t="s">
        <v>2250</v>
      </c>
      <c r="B19" s="1850" t="s">
        <v>16</v>
      </c>
      <c r="C19" s="1850" t="s">
        <v>2314</v>
      </c>
      <c r="D19" s="1850" t="s">
        <v>2315</v>
      </c>
      <c r="E19" s="1850" t="s">
        <v>2316</v>
      </c>
      <c r="F19" s="1850" t="s">
        <v>2317</v>
      </c>
      <c r="G19" s="1850" t="s">
        <v>2318</v>
      </c>
      <c r="H19" s="1850" t="s">
        <v>28</v>
      </c>
      <c r="I19" s="1850" t="s">
        <v>815</v>
      </c>
    </row>
    <row customHeight="1" ht="11.25">
      <c r="A20" s="1850" t="s">
        <v>2250</v>
      </c>
      <c r="B20" s="1850" t="s">
        <v>16</v>
      </c>
      <c r="C20" s="1850" t="s">
        <v>2319</v>
      </c>
      <c r="D20" s="1850" t="s">
        <v>2320</v>
      </c>
      <c r="E20" s="1850" t="s">
        <v>2321</v>
      </c>
      <c r="F20" s="1850" t="s">
        <v>2277</v>
      </c>
      <c r="G20" s="1850" t="s">
        <v>28</v>
      </c>
      <c r="H20" s="1850" t="s">
        <v>28</v>
      </c>
      <c r="I20" s="1850" t="s">
        <v>815</v>
      </c>
    </row>
    <row customHeight="1" ht="11.25">
      <c r="A21" s="1850" t="s">
        <v>2250</v>
      </c>
      <c r="B21" s="1850" t="s">
        <v>16</v>
      </c>
      <c r="C21" s="1850" t="s">
        <v>2322</v>
      </c>
      <c r="D21" s="1850" t="s">
        <v>2323</v>
      </c>
      <c r="E21" s="1850" t="s">
        <v>2324</v>
      </c>
      <c r="F21" s="1850" t="s">
        <v>2325</v>
      </c>
      <c r="G21" s="1850" t="s">
        <v>2326</v>
      </c>
      <c r="H21" s="1850" t="s">
        <v>28</v>
      </c>
      <c r="I21" s="1850" t="s">
        <v>815</v>
      </c>
    </row>
    <row customHeight="1" ht="11.25">
      <c r="A22" s="1850" t="s">
        <v>2250</v>
      </c>
      <c r="B22" s="1850" t="s">
        <v>16</v>
      </c>
      <c r="C22" s="1850" t="s">
        <v>2327</v>
      </c>
      <c r="D22" s="1850" t="s">
        <v>2328</v>
      </c>
      <c r="E22" s="1850" t="s">
        <v>2329</v>
      </c>
      <c r="F22" s="1850" t="s">
        <v>2273</v>
      </c>
      <c r="G22" s="1850" t="s">
        <v>28</v>
      </c>
      <c r="H22" s="1850" t="s">
        <v>28</v>
      </c>
      <c r="I22" s="1850" t="s">
        <v>815</v>
      </c>
    </row>
    <row customHeight="1" ht="11.25">
      <c r="A23" s="1850" t="s">
        <v>2250</v>
      </c>
      <c r="B23" s="1850" t="s">
        <v>16</v>
      </c>
      <c r="C23" s="1850" t="s">
        <v>2330</v>
      </c>
      <c r="D23" s="1850" t="s">
        <v>2331</v>
      </c>
      <c r="E23" s="1850" t="s">
        <v>2332</v>
      </c>
      <c r="F23" s="1850" t="s">
        <v>2262</v>
      </c>
      <c r="G23" s="1850" t="s">
        <v>2333</v>
      </c>
      <c r="H23" s="1850" t="s">
        <v>28</v>
      </c>
      <c r="I23" s="1850" t="s">
        <v>815</v>
      </c>
    </row>
    <row customHeight="1" ht="11.25">
      <c r="A24" s="1850" t="s">
        <v>2250</v>
      </c>
      <c r="B24" s="1850" t="s">
        <v>16</v>
      </c>
      <c r="C24" s="1850" t="s">
        <v>2334</v>
      </c>
      <c r="D24" s="1850" t="s">
        <v>2331</v>
      </c>
      <c r="E24" s="1850" t="s">
        <v>2335</v>
      </c>
      <c r="F24" s="1850" t="s">
        <v>2336</v>
      </c>
      <c r="G24" s="1850" t="s">
        <v>2337</v>
      </c>
      <c r="H24" s="1850" t="s">
        <v>28</v>
      </c>
      <c r="I24" s="1850" t="s">
        <v>815</v>
      </c>
    </row>
    <row customHeight="1" ht="11.25">
      <c r="A25" s="1850" t="s">
        <v>2250</v>
      </c>
      <c r="B25" s="1850" t="s">
        <v>16</v>
      </c>
      <c r="C25" s="1850" t="s">
        <v>2338</v>
      </c>
      <c r="D25" s="1850" t="s">
        <v>2339</v>
      </c>
      <c r="E25" s="1850" t="s">
        <v>2340</v>
      </c>
      <c r="F25" s="1850" t="s">
        <v>2336</v>
      </c>
      <c r="G25" s="1850" t="s">
        <v>2341</v>
      </c>
      <c r="H25" s="1850" t="s">
        <v>28</v>
      </c>
      <c r="I25" s="1850" t="s">
        <v>815</v>
      </c>
    </row>
    <row customHeight="1" ht="11.25">
      <c r="A26" s="1850" t="s">
        <v>2250</v>
      </c>
      <c r="B26" s="1850" t="s">
        <v>16</v>
      </c>
      <c r="C26" s="1850" t="s">
        <v>2342</v>
      </c>
      <c r="D26" s="1850" t="s">
        <v>2343</v>
      </c>
      <c r="E26" s="1850" t="s">
        <v>2344</v>
      </c>
      <c r="F26" s="1850" t="s">
        <v>2325</v>
      </c>
      <c r="G26" s="1850" t="s">
        <v>28</v>
      </c>
      <c r="H26" s="1850" t="s">
        <v>28</v>
      </c>
      <c r="I26" s="1850" t="s">
        <v>815</v>
      </c>
    </row>
    <row customHeight="1" ht="11.25">
      <c r="A27" s="1850" t="s">
        <v>2250</v>
      </c>
      <c r="B27" s="1850" t="s">
        <v>16</v>
      </c>
      <c r="C27" s="1850" t="s">
        <v>2345</v>
      </c>
      <c r="D27" s="1850" t="s">
        <v>2346</v>
      </c>
      <c r="E27" s="1850" t="s">
        <v>2347</v>
      </c>
      <c r="F27" s="1850" t="s">
        <v>2348</v>
      </c>
      <c r="G27" s="1850" t="s">
        <v>28</v>
      </c>
      <c r="H27" s="1850" t="s">
        <v>28</v>
      </c>
      <c r="I27" s="1850" t="s">
        <v>815</v>
      </c>
    </row>
    <row customHeight="1" ht="11.25">
      <c r="A28" s="1850" t="s">
        <v>2250</v>
      </c>
      <c r="B28" s="1850" t="s">
        <v>16</v>
      </c>
      <c r="C28" s="1850" t="s">
        <v>2349</v>
      </c>
      <c r="D28" s="1850" t="s">
        <v>2350</v>
      </c>
      <c r="E28" s="1850" t="s">
        <v>2351</v>
      </c>
      <c r="F28" s="1850" t="s">
        <v>2325</v>
      </c>
      <c r="G28" s="1850" t="s">
        <v>2352</v>
      </c>
      <c r="H28" s="1850" t="s">
        <v>28</v>
      </c>
      <c r="I28" s="1850" t="s">
        <v>815</v>
      </c>
    </row>
    <row customHeight="1" ht="11.25">
      <c r="A29" s="1850" t="s">
        <v>2250</v>
      </c>
      <c r="B29" s="1850" t="s">
        <v>16</v>
      </c>
      <c r="C29" s="1850" t="s">
        <v>2353</v>
      </c>
      <c r="D29" s="1850" t="s">
        <v>2354</v>
      </c>
      <c r="E29" s="1850" t="s">
        <v>2355</v>
      </c>
      <c r="F29" s="1850" t="s">
        <v>2295</v>
      </c>
      <c r="G29" s="1850" t="s">
        <v>2356</v>
      </c>
      <c r="H29" s="1850" t="s">
        <v>28</v>
      </c>
      <c r="I29" s="1850" t="s">
        <v>815</v>
      </c>
    </row>
    <row customHeight="1" ht="11.25">
      <c r="A30" s="1850" t="s">
        <v>2250</v>
      </c>
      <c r="B30" s="1850" t="s">
        <v>16</v>
      </c>
      <c r="C30" s="1850" t="s">
        <v>2357</v>
      </c>
      <c r="D30" s="1850" t="s">
        <v>2358</v>
      </c>
      <c r="E30" s="1850" t="s">
        <v>2359</v>
      </c>
      <c r="F30" s="1850" t="s">
        <v>2336</v>
      </c>
      <c r="G30" s="1850" t="s">
        <v>2360</v>
      </c>
      <c r="H30" s="1850" t="s">
        <v>28</v>
      </c>
      <c r="I30" s="1850" t="s">
        <v>815</v>
      </c>
    </row>
    <row customHeight="1" ht="11.25">
      <c r="A31" s="1850" t="s">
        <v>2250</v>
      </c>
      <c r="B31" s="1850" t="s">
        <v>16</v>
      </c>
      <c r="C31" s="1850" t="s">
        <v>2361</v>
      </c>
      <c r="D31" s="1850" t="s">
        <v>2362</v>
      </c>
      <c r="E31" s="1850" t="s">
        <v>2363</v>
      </c>
      <c r="F31" s="1850" t="s">
        <v>2269</v>
      </c>
      <c r="G31" s="1850" t="s">
        <v>2364</v>
      </c>
      <c r="H31" s="1850" t="s">
        <v>28</v>
      </c>
      <c r="I31" s="1850" t="s">
        <v>815</v>
      </c>
    </row>
    <row customHeight="1" ht="11.25">
      <c r="A32" s="1850" t="s">
        <v>2250</v>
      </c>
      <c r="B32" s="1850" t="s">
        <v>16</v>
      </c>
      <c r="C32" s="1850" t="s">
        <v>2365</v>
      </c>
      <c r="D32" s="1850" t="s">
        <v>2366</v>
      </c>
      <c r="E32" s="1850" t="s">
        <v>2367</v>
      </c>
      <c r="F32" s="1850" t="s">
        <v>2368</v>
      </c>
      <c r="G32" s="1850" t="s">
        <v>28</v>
      </c>
      <c r="H32" s="1850" t="s">
        <v>28</v>
      </c>
      <c r="I32" s="1850" t="s">
        <v>815</v>
      </c>
    </row>
    <row customHeight="1" ht="11.25">
      <c r="A33" s="1850" t="s">
        <v>2250</v>
      </c>
      <c r="B33" s="1850" t="s">
        <v>16</v>
      </c>
      <c r="C33" s="1850" t="s">
        <v>2369</v>
      </c>
      <c r="D33" s="1850" t="s">
        <v>2370</v>
      </c>
      <c r="E33" s="1850" t="s">
        <v>2371</v>
      </c>
      <c r="F33" s="1850" t="s">
        <v>2273</v>
      </c>
      <c r="G33" s="1850" t="s">
        <v>28</v>
      </c>
      <c r="H33" s="1850" t="s">
        <v>28</v>
      </c>
      <c r="I33" s="1850" t="s">
        <v>815</v>
      </c>
    </row>
    <row customHeight="1" ht="11.25">
      <c r="A34" s="1850" t="s">
        <v>2250</v>
      </c>
      <c r="B34" s="1850" t="s">
        <v>16</v>
      </c>
      <c r="C34" s="1850" t="s">
        <v>13</v>
      </c>
      <c r="D34" s="1850" t="s">
        <v>49</v>
      </c>
      <c r="E34" s="1850" t="s">
        <v>52</v>
      </c>
      <c r="F34" s="1850" t="s">
        <v>54</v>
      </c>
      <c r="G34" s="1850" t="s">
        <v>28</v>
      </c>
      <c r="H34" s="1850" t="s">
        <v>28</v>
      </c>
      <c r="I34" s="1850" t="s">
        <v>815</v>
      </c>
    </row>
    <row customHeight="1" ht="11.25">
      <c r="A35" s="1850" t="s">
        <v>2250</v>
      </c>
      <c r="B35" s="1850" t="s">
        <v>16</v>
      </c>
      <c r="C35" s="1850" t="s">
        <v>2372</v>
      </c>
      <c r="D35" s="1850" t="s">
        <v>2373</v>
      </c>
      <c r="E35" s="1850" t="s">
        <v>2374</v>
      </c>
      <c r="F35" s="1850" t="s">
        <v>2375</v>
      </c>
      <c r="G35" s="1850" t="s">
        <v>28</v>
      </c>
      <c r="H35" s="1850" t="s">
        <v>28</v>
      </c>
      <c r="I35" s="1850" t="s">
        <v>815</v>
      </c>
    </row>
    <row customHeight="1" ht="11.25">
      <c r="A36" s="1850" t="s">
        <v>2250</v>
      </c>
      <c r="B36" s="1850" t="s">
        <v>16</v>
      </c>
      <c r="C36" s="1850" t="s">
        <v>2376</v>
      </c>
      <c r="D36" s="1850" t="s">
        <v>2377</v>
      </c>
      <c r="E36" s="1850" t="s">
        <v>2378</v>
      </c>
      <c r="F36" s="1850" t="s">
        <v>2273</v>
      </c>
      <c r="G36" s="1850" t="s">
        <v>28</v>
      </c>
      <c r="H36" s="1850" t="s">
        <v>28</v>
      </c>
      <c r="I36" s="1850" t="s">
        <v>815</v>
      </c>
    </row>
    <row customHeight="1" ht="11.25">
      <c r="A37" s="1850" t="s">
        <v>2250</v>
      </c>
      <c r="B37" s="1850" t="s">
        <v>16</v>
      </c>
      <c r="C37" s="1850" t="s">
        <v>2379</v>
      </c>
      <c r="D37" s="1850" t="s">
        <v>2380</v>
      </c>
      <c r="E37" s="1850" t="s">
        <v>2381</v>
      </c>
      <c r="F37" s="1850" t="s">
        <v>2310</v>
      </c>
      <c r="G37" s="1850" t="s">
        <v>28</v>
      </c>
      <c r="H37" s="1850" t="s">
        <v>28</v>
      </c>
      <c r="I37" s="1850" t="s">
        <v>815</v>
      </c>
    </row>
    <row customHeight="1" ht="11.25">
      <c r="A38" s="1850" t="s">
        <v>2250</v>
      </c>
      <c r="B38" s="1850" t="s">
        <v>16</v>
      </c>
      <c r="C38" s="1850" t="s">
        <v>2382</v>
      </c>
      <c r="D38" s="1850" t="s">
        <v>2383</v>
      </c>
      <c r="E38" s="1850" t="s">
        <v>2283</v>
      </c>
      <c r="F38" s="1850" t="s">
        <v>2384</v>
      </c>
      <c r="G38" s="1850" t="s">
        <v>28</v>
      </c>
      <c r="H38" s="1850" t="s">
        <v>28</v>
      </c>
      <c r="I38" s="1850" t="s">
        <v>815</v>
      </c>
    </row>
    <row customHeight="1" ht="11.25">
      <c r="A39" s="1850" t="s">
        <v>2250</v>
      </c>
      <c r="B39" s="1850" t="s">
        <v>16</v>
      </c>
      <c r="C39" s="1850" t="s">
        <v>2385</v>
      </c>
      <c r="D39" s="1850" t="s">
        <v>2386</v>
      </c>
      <c r="E39" s="1850" t="s">
        <v>2387</v>
      </c>
      <c r="F39" s="1850" t="s">
        <v>2336</v>
      </c>
      <c r="G39" s="1850" t="s">
        <v>2388</v>
      </c>
      <c r="H39" s="1850" t="s">
        <v>28</v>
      </c>
      <c r="I39" s="1850" t="s">
        <v>815</v>
      </c>
    </row>
    <row customHeight="1" ht="11.25">
      <c r="A40" s="1850" t="s">
        <v>2250</v>
      </c>
      <c r="B40" s="1850" t="s">
        <v>16</v>
      </c>
      <c r="C40" s="1850" t="s">
        <v>2389</v>
      </c>
      <c r="D40" s="1850" t="s">
        <v>2390</v>
      </c>
      <c r="E40" s="1850" t="s">
        <v>2391</v>
      </c>
      <c r="F40" s="1850" t="s">
        <v>2392</v>
      </c>
      <c r="G40" s="1850" t="s">
        <v>2393</v>
      </c>
      <c r="H40" s="1850" t="s">
        <v>28</v>
      </c>
      <c r="I40" s="1850" t="s">
        <v>815</v>
      </c>
    </row>
    <row customHeight="1" ht="11.25">
      <c r="A41" s="1850" t="s">
        <v>2250</v>
      </c>
      <c r="B41" s="1850" t="s">
        <v>16</v>
      </c>
      <c r="C41" s="1850" t="s">
        <v>2394</v>
      </c>
      <c r="D41" s="1850" t="s">
        <v>2395</v>
      </c>
      <c r="E41" s="1850" t="s">
        <v>2396</v>
      </c>
      <c r="F41" s="1850" t="s">
        <v>2397</v>
      </c>
      <c r="G41" s="1850" t="s">
        <v>2398</v>
      </c>
      <c r="H41" s="1850" t="s">
        <v>28</v>
      </c>
      <c r="I41" s="1850" t="s">
        <v>815</v>
      </c>
    </row>
    <row customHeight="1" ht="11.25">
      <c r="A42" s="1850" t="s">
        <v>2250</v>
      </c>
      <c r="B42" s="1850" t="s">
        <v>16</v>
      </c>
      <c r="C42" s="1850" t="s">
        <v>2399</v>
      </c>
      <c r="D42" s="1850" t="s">
        <v>2400</v>
      </c>
      <c r="E42" s="1850" t="s">
        <v>2401</v>
      </c>
      <c r="F42" s="1850" t="s">
        <v>2254</v>
      </c>
      <c r="G42" s="1850" t="s">
        <v>28</v>
      </c>
      <c r="H42" s="1850" t="s">
        <v>28</v>
      </c>
      <c r="I42" s="1850" t="s">
        <v>815</v>
      </c>
    </row>
    <row customHeight="1" ht="11.25">
      <c r="A43" s="1850" t="s">
        <v>2250</v>
      </c>
      <c r="B43" s="1850" t="s">
        <v>16</v>
      </c>
      <c r="C43" s="1850" t="s">
        <v>2402</v>
      </c>
      <c r="D43" s="1850" t="s">
        <v>2400</v>
      </c>
      <c r="E43" s="1850" t="s">
        <v>2401</v>
      </c>
      <c r="F43" s="1850" t="s">
        <v>2403</v>
      </c>
      <c r="G43" s="1850" t="s">
        <v>28</v>
      </c>
      <c r="H43" s="1850" t="s">
        <v>28</v>
      </c>
      <c r="I43" s="1850" t="s">
        <v>815</v>
      </c>
    </row>
    <row customHeight="1" ht="11.25">
      <c r="A44" s="1850" t="s">
        <v>2250</v>
      </c>
      <c r="B44" s="1850" t="s">
        <v>16</v>
      </c>
      <c r="C44" s="1850" t="s">
        <v>2404</v>
      </c>
      <c r="D44" s="1850" t="s">
        <v>2405</v>
      </c>
      <c r="E44" s="1850" t="s">
        <v>2406</v>
      </c>
      <c r="F44" s="1850" t="s">
        <v>2295</v>
      </c>
      <c r="G44" s="1850" t="s">
        <v>28</v>
      </c>
      <c r="H44" s="1850" t="s">
        <v>28</v>
      </c>
      <c r="I44" s="1850" t="s">
        <v>815</v>
      </c>
    </row>
    <row customHeight="1" ht="11.25">
      <c r="A45" s="1850" t="s">
        <v>2250</v>
      </c>
      <c r="B45" s="1850" t="s">
        <v>16</v>
      </c>
      <c r="C45" s="1850" t="s">
        <v>2407</v>
      </c>
      <c r="D45" s="1850" t="s">
        <v>2408</v>
      </c>
      <c r="E45" s="1850" t="s">
        <v>2409</v>
      </c>
      <c r="F45" s="1850" t="s">
        <v>2397</v>
      </c>
      <c r="G45" s="1850" t="s">
        <v>2410</v>
      </c>
      <c r="H45" s="1850" t="s">
        <v>28</v>
      </c>
      <c r="I45" s="1850" t="s">
        <v>815</v>
      </c>
    </row>
    <row customHeight="1" ht="11.25">
      <c r="A46" s="1850" t="s">
        <v>2250</v>
      </c>
      <c r="B46" s="1850" t="s">
        <v>16</v>
      </c>
      <c r="C46" s="1850" t="s">
        <v>2411</v>
      </c>
      <c r="D46" s="1850" t="s">
        <v>2412</v>
      </c>
      <c r="E46" s="1850" t="s">
        <v>2413</v>
      </c>
      <c r="F46" s="1850" t="s">
        <v>2273</v>
      </c>
      <c r="G46" s="1850" t="s">
        <v>28</v>
      </c>
      <c r="H46" s="1850" t="s">
        <v>28</v>
      </c>
      <c r="I46" s="1850" t="s">
        <v>815</v>
      </c>
    </row>
    <row customHeight="1" ht="11.25">
      <c r="A47" s="1850" t="s">
        <v>2250</v>
      </c>
      <c r="B47" s="1850" t="s">
        <v>16</v>
      </c>
      <c r="C47" s="1850" t="s">
        <v>2414</v>
      </c>
      <c r="D47" s="1850" t="s">
        <v>2415</v>
      </c>
      <c r="E47" s="1850" t="s">
        <v>2416</v>
      </c>
      <c r="F47" s="1850" t="s">
        <v>2254</v>
      </c>
      <c r="G47" s="1850" t="s">
        <v>28</v>
      </c>
      <c r="H47" s="1850" t="s">
        <v>28</v>
      </c>
      <c r="I47" s="1850" t="s">
        <v>815</v>
      </c>
    </row>
    <row customHeight="1" ht="11.25">
      <c r="A48" s="1850" t="s">
        <v>2250</v>
      </c>
      <c r="B48" s="1850" t="s">
        <v>16</v>
      </c>
      <c r="C48" s="1850" t="s">
        <v>2417</v>
      </c>
      <c r="D48" s="1850" t="s">
        <v>2418</v>
      </c>
      <c r="E48" s="1850" t="s">
        <v>2419</v>
      </c>
      <c r="F48" s="1850" t="s">
        <v>2392</v>
      </c>
      <c r="G48" s="1850" t="s">
        <v>28</v>
      </c>
      <c r="H48" s="1850" t="s">
        <v>28</v>
      </c>
      <c r="I48" s="1850" t="s">
        <v>815</v>
      </c>
    </row>
    <row customHeight="1" ht="11.25">
      <c r="A49" s="1850" t="s">
        <v>2250</v>
      </c>
      <c r="B49" s="1850" t="s">
        <v>16</v>
      </c>
      <c r="C49" s="1850" t="s">
        <v>2420</v>
      </c>
      <c r="D49" s="1850" t="s">
        <v>2421</v>
      </c>
      <c r="E49" s="1850" t="s">
        <v>2422</v>
      </c>
      <c r="F49" s="1850" t="s">
        <v>2325</v>
      </c>
      <c r="G49" s="1850" t="s">
        <v>28</v>
      </c>
      <c r="H49" s="1850" t="s">
        <v>28</v>
      </c>
      <c r="I49" s="1850" t="s">
        <v>815</v>
      </c>
    </row>
    <row customHeight="1" ht="11.25">
      <c r="A50" s="1850" t="s">
        <v>2250</v>
      </c>
      <c r="B50" s="1850" t="s">
        <v>16</v>
      </c>
      <c r="C50" s="1850" t="s">
        <v>2423</v>
      </c>
      <c r="D50" s="1850" t="s">
        <v>2424</v>
      </c>
      <c r="E50" s="1850" t="s">
        <v>2425</v>
      </c>
      <c r="F50" s="1850" t="s">
        <v>2254</v>
      </c>
      <c r="G50" s="1850" t="s">
        <v>28</v>
      </c>
      <c r="H50" s="1850" t="s">
        <v>28</v>
      </c>
      <c r="I50" s="1850" t="s">
        <v>815</v>
      </c>
    </row>
    <row customHeight="1" ht="11.25">
      <c r="A51" s="1850" t="s">
        <v>2250</v>
      </c>
      <c r="B51" s="1850" t="s">
        <v>16</v>
      </c>
      <c r="C51" s="1850" t="s">
        <v>2426</v>
      </c>
      <c r="D51" s="1850" t="s">
        <v>2427</v>
      </c>
      <c r="E51" s="1850" t="s">
        <v>2428</v>
      </c>
      <c r="F51" s="1850" t="s">
        <v>2306</v>
      </c>
      <c r="G51" s="1850" t="s">
        <v>28</v>
      </c>
      <c r="H51" s="1850" t="s">
        <v>28</v>
      </c>
      <c r="I51" s="1850" t="s">
        <v>815</v>
      </c>
    </row>
    <row customHeight="1" ht="11.25">
      <c r="A52" s="1850" t="s">
        <v>2250</v>
      </c>
      <c r="B52" s="1850" t="s">
        <v>16</v>
      </c>
      <c r="C52" s="1850" t="s">
        <v>2429</v>
      </c>
      <c r="D52" s="1850" t="s">
        <v>2430</v>
      </c>
      <c r="E52" s="1850" t="s">
        <v>2431</v>
      </c>
      <c r="F52" s="1850" t="s">
        <v>2432</v>
      </c>
      <c r="G52" s="1850" t="s">
        <v>28</v>
      </c>
      <c r="H52" s="1850" t="s">
        <v>28</v>
      </c>
      <c r="I52" s="1850" t="s">
        <v>815</v>
      </c>
    </row>
    <row customHeight="1" ht="11.25">
      <c r="A53" s="1850" t="s">
        <v>2250</v>
      </c>
      <c r="B53" s="1850" t="s">
        <v>16</v>
      </c>
      <c r="C53" s="1850" t="s">
        <v>2433</v>
      </c>
      <c r="D53" s="1850" t="s">
        <v>2434</v>
      </c>
      <c r="E53" s="1850" t="s">
        <v>2435</v>
      </c>
      <c r="F53" s="1850" t="s">
        <v>2273</v>
      </c>
      <c r="G53" s="1850" t="s">
        <v>28</v>
      </c>
      <c r="H53" s="1850" t="s">
        <v>28</v>
      </c>
      <c r="I53" s="1850" t="s">
        <v>815</v>
      </c>
    </row>
    <row customHeight="1" ht="11.25">
      <c r="A54" s="1850" t="s">
        <v>2250</v>
      </c>
      <c r="B54" s="1850" t="s">
        <v>16</v>
      </c>
      <c r="C54" s="1850" t="s">
        <v>2436</v>
      </c>
      <c r="D54" s="1850" t="s">
        <v>2437</v>
      </c>
      <c r="E54" s="1850" t="s">
        <v>2438</v>
      </c>
      <c r="F54" s="1850" t="s">
        <v>2254</v>
      </c>
      <c r="G54" s="1850" t="s">
        <v>28</v>
      </c>
      <c r="H54" s="1850" t="s">
        <v>28</v>
      </c>
      <c r="I54" s="1850" t="s">
        <v>815</v>
      </c>
    </row>
    <row customHeight="1" ht="11.25">
      <c r="A55" s="1850" t="s">
        <v>2250</v>
      </c>
      <c r="B55" s="1850" t="s">
        <v>16</v>
      </c>
      <c r="C55" s="1850" t="s">
        <v>2439</v>
      </c>
      <c r="D55" s="1850" t="s">
        <v>2440</v>
      </c>
      <c r="E55" s="1850" t="s">
        <v>2441</v>
      </c>
      <c r="F55" s="1850" t="s">
        <v>2254</v>
      </c>
      <c r="G55" s="1850" t="s">
        <v>2442</v>
      </c>
      <c r="H55" s="1850" t="s">
        <v>28</v>
      </c>
      <c r="I55" s="1850" t="s">
        <v>815</v>
      </c>
    </row>
    <row customHeight="1" ht="11.25">
      <c r="A56" s="1850" t="s">
        <v>2250</v>
      </c>
      <c r="B56" s="1850" t="s">
        <v>16</v>
      </c>
      <c r="C56" s="1850" t="s">
        <v>2443</v>
      </c>
      <c r="D56" s="1850" t="s">
        <v>2444</v>
      </c>
      <c r="E56" s="1850" t="s">
        <v>2445</v>
      </c>
      <c r="F56" s="1850" t="s">
        <v>2262</v>
      </c>
      <c r="G56" s="1850" t="s">
        <v>28</v>
      </c>
      <c r="H56" s="1850" t="s">
        <v>28</v>
      </c>
      <c r="I56" s="1850" t="s">
        <v>815</v>
      </c>
    </row>
    <row customHeight="1" ht="11.25">
      <c r="A57" s="1850" t="s">
        <v>2250</v>
      </c>
      <c r="B57" s="1850" t="s">
        <v>16</v>
      </c>
      <c r="C57" s="1850" t="s">
        <v>2446</v>
      </c>
      <c r="D57" s="1850" t="s">
        <v>2447</v>
      </c>
      <c r="E57" s="1850" t="s">
        <v>2448</v>
      </c>
      <c r="F57" s="1850" t="s">
        <v>2262</v>
      </c>
      <c r="G57" s="1850" t="s">
        <v>28</v>
      </c>
      <c r="H57" s="1850" t="s">
        <v>28</v>
      </c>
      <c r="I57" s="1850" t="s">
        <v>815</v>
      </c>
    </row>
    <row customHeight="1" ht="11.25">
      <c r="A58" s="1850" t="s">
        <v>2250</v>
      </c>
      <c r="B58" s="1850" t="s">
        <v>16</v>
      </c>
      <c r="C58" s="1850" t="s">
        <v>2449</v>
      </c>
      <c r="D58" s="1850" t="s">
        <v>2450</v>
      </c>
      <c r="E58" s="1850" t="s">
        <v>2451</v>
      </c>
      <c r="F58" s="1850" t="s">
        <v>2254</v>
      </c>
      <c r="G58" s="1850" t="s">
        <v>2452</v>
      </c>
      <c r="H58" s="1850" t="s">
        <v>28</v>
      </c>
      <c r="I58" s="1850" t="s">
        <v>815</v>
      </c>
    </row>
    <row customHeight="1" ht="11.25">
      <c r="A59" s="1850" t="s">
        <v>2250</v>
      </c>
      <c r="B59" s="1850" t="s">
        <v>16</v>
      </c>
      <c r="C59" s="1850" t="s">
        <v>2453</v>
      </c>
      <c r="D59" s="1850" t="s">
        <v>2454</v>
      </c>
      <c r="E59" s="1850" t="s">
        <v>2455</v>
      </c>
      <c r="F59" s="1850" t="s">
        <v>2336</v>
      </c>
      <c r="G59" s="1850" t="s">
        <v>28</v>
      </c>
      <c r="H59" s="1850" t="s">
        <v>28</v>
      </c>
      <c r="I59" s="1850" t="s">
        <v>815</v>
      </c>
    </row>
    <row customHeight="1" ht="11.25">
      <c r="A60" s="1850" t="s">
        <v>2250</v>
      </c>
      <c r="B60" s="1850" t="s">
        <v>16</v>
      </c>
      <c r="C60" s="1850" t="s">
        <v>2456</v>
      </c>
      <c r="D60" s="1850" t="s">
        <v>2457</v>
      </c>
      <c r="E60" s="1850" t="s">
        <v>2458</v>
      </c>
      <c r="F60" s="1850" t="s">
        <v>2262</v>
      </c>
      <c r="G60" s="1850" t="s">
        <v>28</v>
      </c>
      <c r="H60" s="1850" t="s">
        <v>28</v>
      </c>
      <c r="I60" s="1850" t="s">
        <v>815</v>
      </c>
    </row>
    <row customHeight="1" ht="11.25">
      <c r="A61" s="1850" t="s">
        <v>2250</v>
      </c>
      <c r="B61" s="1850" t="s">
        <v>16</v>
      </c>
      <c r="C61" s="1850" t="s">
        <v>2459</v>
      </c>
      <c r="D61" s="1850" t="s">
        <v>2460</v>
      </c>
      <c r="E61" s="1850" t="s">
        <v>2461</v>
      </c>
      <c r="F61" s="1850" t="s">
        <v>2348</v>
      </c>
      <c r="G61" s="1850" t="s">
        <v>28</v>
      </c>
      <c r="H61" s="1850" t="s">
        <v>28</v>
      </c>
      <c r="I61" s="1850" t="s">
        <v>815</v>
      </c>
    </row>
    <row customHeight="1" ht="11.25">
      <c r="A62" s="1850" t="s">
        <v>2250</v>
      </c>
      <c r="B62" s="1850" t="s">
        <v>16</v>
      </c>
      <c r="C62" s="1850" t="s">
        <v>2462</v>
      </c>
      <c r="D62" s="1850" t="s">
        <v>2463</v>
      </c>
      <c r="E62" s="1850" t="s">
        <v>2464</v>
      </c>
      <c r="F62" s="1850" t="s">
        <v>2368</v>
      </c>
      <c r="G62" s="1850" t="s">
        <v>2465</v>
      </c>
      <c r="H62" s="1850" t="s">
        <v>28</v>
      </c>
      <c r="I62" s="1850" t="s">
        <v>815</v>
      </c>
    </row>
    <row customHeight="1" ht="11.25">
      <c r="A63" s="1850" t="s">
        <v>2250</v>
      </c>
      <c r="B63" s="1850" t="s">
        <v>16</v>
      </c>
      <c r="C63" s="1850" t="s">
        <v>2466</v>
      </c>
      <c r="D63" s="1850" t="s">
        <v>2467</v>
      </c>
      <c r="E63" s="1850" t="s">
        <v>2468</v>
      </c>
      <c r="F63" s="1850" t="s">
        <v>2254</v>
      </c>
      <c r="G63" s="1850" t="s">
        <v>28</v>
      </c>
      <c r="H63" s="1850" t="s">
        <v>28</v>
      </c>
      <c r="I63" s="1850" t="s">
        <v>815</v>
      </c>
    </row>
    <row customHeight="1" ht="11.25">
      <c r="A64" s="1850" t="s">
        <v>2250</v>
      </c>
      <c r="B64" s="1850" t="s">
        <v>16</v>
      </c>
      <c r="C64" s="1850" t="s">
        <v>2469</v>
      </c>
      <c r="D64" s="1850" t="s">
        <v>2470</v>
      </c>
      <c r="E64" s="1850" t="s">
        <v>2471</v>
      </c>
      <c r="F64" s="1850" t="s">
        <v>2310</v>
      </c>
      <c r="G64" s="1850" t="s">
        <v>28</v>
      </c>
      <c r="H64" s="1850" t="s">
        <v>28</v>
      </c>
      <c r="I64" s="1850" t="s">
        <v>815</v>
      </c>
    </row>
    <row customHeight="1" ht="11.25">
      <c r="A65" s="1850" t="s">
        <v>2250</v>
      </c>
      <c r="B65" s="1850" t="s">
        <v>16</v>
      </c>
      <c r="C65" s="1850" t="s">
        <v>2472</v>
      </c>
      <c r="D65" s="1850" t="s">
        <v>2473</v>
      </c>
      <c r="E65" s="1850" t="s">
        <v>2474</v>
      </c>
      <c r="F65" s="1850" t="s">
        <v>2254</v>
      </c>
      <c r="G65" s="1850" t="s">
        <v>2475</v>
      </c>
      <c r="H65" s="1850" t="s">
        <v>28</v>
      </c>
      <c r="I65" s="1850" t="s">
        <v>815</v>
      </c>
    </row>
    <row customHeight="1" ht="11.25">
      <c r="A66" s="1850" t="s">
        <v>2250</v>
      </c>
      <c r="B66" s="1850" t="s">
        <v>16</v>
      </c>
      <c r="C66" s="1850" t="s">
        <v>2476</v>
      </c>
      <c r="D66" s="1850" t="s">
        <v>2477</v>
      </c>
      <c r="E66" s="1850" t="s">
        <v>2478</v>
      </c>
      <c r="F66" s="1850" t="s">
        <v>2336</v>
      </c>
      <c r="G66" s="1850" t="s">
        <v>28</v>
      </c>
      <c r="H66" s="1850" t="s">
        <v>28</v>
      </c>
      <c r="I66" s="1850" t="s">
        <v>815</v>
      </c>
    </row>
    <row customHeight="1" ht="11.25">
      <c r="A67" s="1850" t="s">
        <v>2250</v>
      </c>
      <c r="B67" s="1850" t="s">
        <v>16</v>
      </c>
      <c r="C67" s="1850" t="s">
        <v>2479</v>
      </c>
      <c r="D67" s="1850" t="s">
        <v>2480</v>
      </c>
      <c r="E67" s="1850" t="s">
        <v>2481</v>
      </c>
      <c r="F67" s="1850" t="s">
        <v>2254</v>
      </c>
      <c r="G67" s="1850" t="s">
        <v>2482</v>
      </c>
      <c r="H67" s="1850" t="s">
        <v>28</v>
      </c>
      <c r="I67" s="1850" t="s">
        <v>815</v>
      </c>
    </row>
    <row customHeight="1" ht="11.25">
      <c r="A68" s="1850" t="s">
        <v>2250</v>
      </c>
      <c r="B68" s="1850" t="s">
        <v>16</v>
      </c>
      <c r="C68" s="1850" t="s">
        <v>2483</v>
      </c>
      <c r="D68" s="1850" t="s">
        <v>2484</v>
      </c>
      <c r="E68" s="1850" t="s">
        <v>2485</v>
      </c>
      <c r="F68" s="1850" t="s">
        <v>2397</v>
      </c>
      <c r="G68" s="1850" t="s">
        <v>28</v>
      </c>
      <c r="H68" s="1850" t="s">
        <v>28</v>
      </c>
      <c r="I68" s="1850" t="s">
        <v>815</v>
      </c>
    </row>
    <row customHeight="1" ht="11.25">
      <c r="A69" s="1850" t="s">
        <v>2250</v>
      </c>
      <c r="B69" s="1850" t="s">
        <v>16</v>
      </c>
      <c r="C69" s="1850" t="s">
        <v>2486</v>
      </c>
      <c r="D69" s="1850" t="s">
        <v>2487</v>
      </c>
      <c r="E69" s="1850" t="s">
        <v>2488</v>
      </c>
      <c r="F69" s="1850" t="s">
        <v>2348</v>
      </c>
      <c r="G69" s="1850" t="s">
        <v>2489</v>
      </c>
      <c r="H69" s="1850" t="s">
        <v>28</v>
      </c>
      <c r="I69" s="1850" t="s">
        <v>815</v>
      </c>
    </row>
    <row customHeight="1" ht="11.25">
      <c r="A70" s="1850" t="s">
        <v>2250</v>
      </c>
      <c r="B70" s="1850" t="s">
        <v>16</v>
      </c>
      <c r="C70" s="1850" t="s">
        <v>2490</v>
      </c>
      <c r="D70" s="1850" t="s">
        <v>2491</v>
      </c>
      <c r="E70" s="1850" t="s">
        <v>2492</v>
      </c>
      <c r="F70" s="1850" t="s">
        <v>2348</v>
      </c>
      <c r="G70" s="1850" t="s">
        <v>2493</v>
      </c>
      <c r="H70" s="1850" t="s">
        <v>28</v>
      </c>
      <c r="I70" s="1850" t="s">
        <v>815</v>
      </c>
    </row>
    <row customHeight="1" ht="11.25">
      <c r="A71" s="1850" t="s">
        <v>2250</v>
      </c>
      <c r="B71" s="1850" t="s">
        <v>16</v>
      </c>
      <c r="C71" s="1850" t="s">
        <v>2494</v>
      </c>
      <c r="D71" s="1850" t="s">
        <v>2495</v>
      </c>
      <c r="E71" s="1850" t="s">
        <v>2496</v>
      </c>
      <c r="F71" s="1850" t="s">
        <v>2310</v>
      </c>
      <c r="G71" s="1850" t="s">
        <v>2497</v>
      </c>
      <c r="H71" s="1850" t="s">
        <v>28</v>
      </c>
      <c r="I71" s="1850" t="s">
        <v>815</v>
      </c>
    </row>
    <row customHeight="1" ht="11.25">
      <c r="A72" s="1850" t="s">
        <v>2250</v>
      </c>
      <c r="B72" s="1850" t="s">
        <v>16</v>
      </c>
      <c r="C72" s="1850" t="s">
        <v>2498</v>
      </c>
      <c r="D72" s="1850" t="s">
        <v>2499</v>
      </c>
      <c r="E72" s="1850" t="s">
        <v>2500</v>
      </c>
      <c r="F72" s="1850" t="s">
        <v>2254</v>
      </c>
      <c r="G72" s="1850" t="s">
        <v>28</v>
      </c>
      <c r="H72" s="1850" t="s">
        <v>28</v>
      </c>
      <c r="I72" s="1850" t="s">
        <v>815</v>
      </c>
    </row>
    <row customHeight="1" ht="11.25">
      <c r="A73" s="1850" t="s">
        <v>2250</v>
      </c>
      <c r="B73" s="1850" t="s">
        <v>16</v>
      </c>
      <c r="C73" s="1850" t="s">
        <v>2501</v>
      </c>
      <c r="D73" s="1850" t="s">
        <v>2502</v>
      </c>
      <c r="E73" s="1850" t="s">
        <v>2503</v>
      </c>
      <c r="F73" s="1850" t="s">
        <v>2336</v>
      </c>
      <c r="G73" s="1850" t="s">
        <v>28</v>
      </c>
      <c r="H73" s="1850" t="s">
        <v>28</v>
      </c>
      <c r="I73" s="1850" t="s">
        <v>815</v>
      </c>
    </row>
    <row customHeight="1" ht="11.25">
      <c r="A74" s="1850" t="s">
        <v>2250</v>
      </c>
      <c r="B74" s="1850" t="s">
        <v>16</v>
      </c>
      <c r="C74" s="1850" t="s">
        <v>2504</v>
      </c>
      <c r="D74" s="1850" t="s">
        <v>2505</v>
      </c>
      <c r="E74" s="1850" t="s">
        <v>2506</v>
      </c>
      <c r="F74" s="1850" t="s">
        <v>2254</v>
      </c>
      <c r="G74" s="1850" t="s">
        <v>28</v>
      </c>
      <c r="H74" s="1850" t="s">
        <v>28</v>
      </c>
      <c r="I74" s="1850" t="s">
        <v>815</v>
      </c>
    </row>
    <row customHeight="1" ht="11.25">
      <c r="A75" s="1850" t="s">
        <v>2250</v>
      </c>
      <c r="B75" s="1850" t="s">
        <v>16</v>
      </c>
      <c r="C75" s="1850" t="s">
        <v>28</v>
      </c>
      <c r="D75" s="1850" t="s">
        <v>2507</v>
      </c>
      <c r="E75" s="1850" t="s">
        <v>2508</v>
      </c>
      <c r="F75" s="1850" t="s">
        <v>2254</v>
      </c>
      <c r="G75" s="1850" t="s">
        <v>28</v>
      </c>
      <c r="H75" s="1850" t="s">
        <v>28</v>
      </c>
      <c r="I75" s="1850" t="s">
        <v>815</v>
      </c>
    </row>
    <row customHeight="1" ht="11.25">
      <c r="A76" s="1850" t="s">
        <v>2250</v>
      </c>
      <c r="B76" s="1850" t="s">
        <v>16</v>
      </c>
      <c r="C76" s="1850" t="s">
        <v>2509</v>
      </c>
      <c r="D76" s="1850" t="s">
        <v>2510</v>
      </c>
      <c r="E76" s="1850" t="s">
        <v>2511</v>
      </c>
      <c r="F76" s="1850" t="s">
        <v>2325</v>
      </c>
      <c r="G76" s="1850" t="s">
        <v>28</v>
      </c>
      <c r="H76" s="1850" t="s">
        <v>28</v>
      </c>
      <c r="I76" s="1850" t="s">
        <v>815</v>
      </c>
    </row>
    <row customHeight="1" ht="11.25">
      <c r="A77" s="1850" t="s">
        <v>2250</v>
      </c>
      <c r="B77" s="1850" t="s">
        <v>16</v>
      </c>
      <c r="C77" s="1850" t="s">
        <v>2512</v>
      </c>
      <c r="D77" s="1850" t="s">
        <v>2513</v>
      </c>
      <c r="E77" s="1850" t="s">
        <v>2514</v>
      </c>
      <c r="F77" s="1850" t="s">
        <v>2515</v>
      </c>
      <c r="G77" s="1850" t="s">
        <v>28</v>
      </c>
      <c r="H77" s="1850" t="s">
        <v>28</v>
      </c>
      <c r="I77" s="1850" t="s">
        <v>815</v>
      </c>
    </row>
    <row customHeight="1" ht="11.25">
      <c r="A78" s="1850" t="s">
        <v>2250</v>
      </c>
      <c r="B78" s="1850" t="s">
        <v>16</v>
      </c>
      <c r="C78" s="1850" t="s">
        <v>2516</v>
      </c>
      <c r="D78" s="1850" t="s">
        <v>2517</v>
      </c>
      <c r="E78" s="1850" t="s">
        <v>2514</v>
      </c>
      <c r="F78" s="1850" t="s">
        <v>2518</v>
      </c>
      <c r="G78" s="1850" t="s">
        <v>2519</v>
      </c>
      <c r="H78" s="1850" t="s">
        <v>28</v>
      </c>
      <c r="I78" s="1850" t="s">
        <v>815</v>
      </c>
    </row>
    <row customHeight="1" ht="11.25">
      <c r="A79" s="1850" t="s">
        <v>2250</v>
      </c>
      <c r="B79" s="1850" t="s">
        <v>16</v>
      </c>
      <c r="C79" s="1850" t="s">
        <v>2520</v>
      </c>
      <c r="D79" s="1850" t="s">
        <v>2521</v>
      </c>
      <c r="E79" s="1850" t="s">
        <v>2522</v>
      </c>
      <c r="F79" s="1850" t="s">
        <v>2523</v>
      </c>
      <c r="G79" s="1850" t="s">
        <v>28</v>
      </c>
      <c r="H79" s="1850" t="s">
        <v>28</v>
      </c>
      <c r="I79" s="1850" t="s">
        <v>815</v>
      </c>
    </row>
    <row customHeight="1" ht="11.25">
      <c r="A80" s="1850" t="s">
        <v>2250</v>
      </c>
      <c r="B80" s="1850" t="s">
        <v>16</v>
      </c>
      <c r="C80" s="1850" t="s">
        <v>2524</v>
      </c>
      <c r="D80" s="1850" t="s">
        <v>2525</v>
      </c>
      <c r="E80" s="1850" t="s">
        <v>2522</v>
      </c>
      <c r="F80" s="1850" t="s">
        <v>2526</v>
      </c>
      <c r="G80" s="1850" t="s">
        <v>28</v>
      </c>
      <c r="H80" s="1850" t="s">
        <v>28</v>
      </c>
      <c r="I80" s="1850" t="s">
        <v>815</v>
      </c>
    </row>
    <row customHeight="1" ht="11.25">
      <c r="A81" s="1850" t="s">
        <v>2250</v>
      </c>
      <c r="B81" s="1850" t="s">
        <v>16</v>
      </c>
      <c r="C81" s="1850" t="s">
        <v>2527</v>
      </c>
      <c r="D81" s="1850" t="s">
        <v>2528</v>
      </c>
      <c r="E81" s="1850" t="s">
        <v>2529</v>
      </c>
      <c r="F81" s="1850" t="s">
        <v>2530</v>
      </c>
      <c r="G81" s="1850" t="s">
        <v>28</v>
      </c>
      <c r="H81" s="1850" t="s">
        <v>28</v>
      </c>
      <c r="I81" s="1850" t="s">
        <v>815</v>
      </c>
    </row>
    <row customHeight="1" ht="11.25">
      <c r="A82" s="1850" t="s">
        <v>2250</v>
      </c>
      <c r="B82" s="1850" t="s">
        <v>16</v>
      </c>
      <c r="C82" s="1850" t="s">
        <v>2251</v>
      </c>
      <c r="D82" s="1850" t="s">
        <v>2252</v>
      </c>
      <c r="E82" s="1850" t="s">
        <v>2253</v>
      </c>
      <c r="F82" s="1850" t="s">
        <v>2254</v>
      </c>
      <c r="G82" s="1850" t="s">
        <v>28</v>
      </c>
      <c r="H82" s="1850" t="s">
        <v>28</v>
      </c>
      <c r="I82" s="1850" t="s">
        <v>901</v>
      </c>
    </row>
    <row customHeight="1" ht="11.25">
      <c r="A83" s="1850" t="s">
        <v>2250</v>
      </c>
      <c r="B83" s="1850" t="s">
        <v>16</v>
      </c>
      <c r="C83" s="1850" t="s">
        <v>2255</v>
      </c>
      <c r="D83" s="1850" t="s">
        <v>2256</v>
      </c>
      <c r="E83" s="1850" t="s">
        <v>2257</v>
      </c>
      <c r="F83" s="1850" t="s">
        <v>2258</v>
      </c>
      <c r="G83" s="1850" t="s">
        <v>28</v>
      </c>
      <c r="H83" s="1850" t="s">
        <v>28</v>
      </c>
      <c r="I83" s="1850" t="s">
        <v>901</v>
      </c>
    </row>
    <row customHeight="1" ht="11.25">
      <c r="A84" s="1850" t="s">
        <v>2250</v>
      </c>
      <c r="B84" s="1850" t="s">
        <v>16</v>
      </c>
      <c r="C84" s="1850" t="s">
        <v>2278</v>
      </c>
      <c r="D84" s="1850" t="s">
        <v>2279</v>
      </c>
      <c r="E84" s="1850" t="s">
        <v>2280</v>
      </c>
      <c r="F84" s="1850" t="s">
        <v>2254</v>
      </c>
      <c r="G84" s="1850" t="s">
        <v>28</v>
      </c>
      <c r="H84" s="1850" t="s">
        <v>28</v>
      </c>
      <c r="I84" s="1850" t="s">
        <v>901</v>
      </c>
    </row>
    <row customHeight="1" ht="11.25">
      <c r="A85" s="1850" t="s">
        <v>2250</v>
      </c>
      <c r="B85" s="1850" t="s">
        <v>16</v>
      </c>
      <c r="C85" s="1850" t="s">
        <v>2296</v>
      </c>
      <c r="D85" s="1850" t="s">
        <v>2297</v>
      </c>
      <c r="E85" s="1850" t="s">
        <v>2298</v>
      </c>
      <c r="F85" s="1850" t="s">
        <v>2295</v>
      </c>
      <c r="G85" s="1850" t="s">
        <v>28</v>
      </c>
      <c r="H85" s="1850" t="s">
        <v>28</v>
      </c>
      <c r="I85" s="1850" t="s">
        <v>901</v>
      </c>
    </row>
    <row customHeight="1" ht="11.25">
      <c r="A86" s="1850" t="s">
        <v>2250</v>
      </c>
      <c r="B86" s="1850" t="s">
        <v>16</v>
      </c>
      <c r="C86" s="1850" t="s">
        <v>2299</v>
      </c>
      <c r="D86" s="1850" t="s">
        <v>2300</v>
      </c>
      <c r="E86" s="1850" t="s">
        <v>2301</v>
      </c>
      <c r="F86" s="1850" t="s">
        <v>2302</v>
      </c>
      <c r="G86" s="1850" t="s">
        <v>28</v>
      </c>
      <c r="H86" s="1850" t="s">
        <v>28</v>
      </c>
      <c r="I86" s="1850" t="s">
        <v>901</v>
      </c>
    </row>
    <row customHeight="1" ht="11.25">
      <c r="A87" s="1850" t="s">
        <v>2250</v>
      </c>
      <c r="B87" s="1850" t="s">
        <v>16</v>
      </c>
      <c r="C87" s="1850" t="s">
        <v>2311</v>
      </c>
      <c r="D87" s="1850" t="s">
        <v>2312</v>
      </c>
      <c r="E87" s="1850" t="s">
        <v>2313</v>
      </c>
      <c r="F87" s="1850" t="s">
        <v>2254</v>
      </c>
      <c r="G87" s="1850" t="s">
        <v>28</v>
      </c>
      <c r="H87" s="1850" t="s">
        <v>28</v>
      </c>
      <c r="I87" s="1850" t="s">
        <v>901</v>
      </c>
    </row>
    <row customHeight="1" ht="11.25">
      <c r="A88" s="1850" t="s">
        <v>2250</v>
      </c>
      <c r="B88" s="1850" t="s">
        <v>16</v>
      </c>
      <c r="C88" s="1850" t="s">
        <v>2314</v>
      </c>
      <c r="D88" s="1850" t="s">
        <v>2315</v>
      </c>
      <c r="E88" s="1850" t="s">
        <v>2316</v>
      </c>
      <c r="F88" s="1850" t="s">
        <v>2317</v>
      </c>
      <c r="G88" s="1850" t="s">
        <v>2318</v>
      </c>
      <c r="H88" s="1850" t="s">
        <v>28</v>
      </c>
      <c r="I88" s="1850" t="s">
        <v>901</v>
      </c>
    </row>
    <row customHeight="1" ht="11.25">
      <c r="A89" s="1850" t="s">
        <v>2250</v>
      </c>
      <c r="B89" s="1850" t="s">
        <v>16</v>
      </c>
      <c r="C89" s="1850" t="s">
        <v>2319</v>
      </c>
      <c r="D89" s="1850" t="s">
        <v>2320</v>
      </c>
      <c r="E89" s="1850" t="s">
        <v>2321</v>
      </c>
      <c r="F89" s="1850" t="s">
        <v>2277</v>
      </c>
      <c r="G89" s="1850" t="s">
        <v>28</v>
      </c>
      <c r="H89" s="1850" t="s">
        <v>28</v>
      </c>
      <c r="I89" s="1850" t="s">
        <v>901</v>
      </c>
    </row>
    <row customHeight="1" ht="11.25">
      <c r="A90" s="1850" t="s">
        <v>2250</v>
      </c>
      <c r="B90" s="1850" t="s">
        <v>16</v>
      </c>
      <c r="C90" s="1850" t="s">
        <v>2327</v>
      </c>
      <c r="D90" s="1850" t="s">
        <v>2328</v>
      </c>
      <c r="E90" s="1850" t="s">
        <v>2329</v>
      </c>
      <c r="F90" s="1850" t="s">
        <v>2273</v>
      </c>
      <c r="G90" s="1850" t="s">
        <v>28</v>
      </c>
      <c r="H90" s="1850" t="s">
        <v>28</v>
      </c>
      <c r="I90" s="1850" t="s">
        <v>901</v>
      </c>
    </row>
    <row customHeight="1" ht="11.25">
      <c r="A91" s="1850" t="s">
        <v>2250</v>
      </c>
      <c r="B91" s="1850" t="s">
        <v>16</v>
      </c>
      <c r="C91" s="1850" t="s">
        <v>2349</v>
      </c>
      <c r="D91" s="1850" t="s">
        <v>2350</v>
      </c>
      <c r="E91" s="1850" t="s">
        <v>2351</v>
      </c>
      <c r="F91" s="1850" t="s">
        <v>2325</v>
      </c>
      <c r="G91" s="1850" t="s">
        <v>2352</v>
      </c>
      <c r="H91" s="1850" t="s">
        <v>28</v>
      </c>
      <c r="I91" s="1850" t="s">
        <v>901</v>
      </c>
    </row>
    <row customHeight="1" ht="11.25">
      <c r="A92" s="1850" t="s">
        <v>2250</v>
      </c>
      <c r="B92" s="1850" t="s">
        <v>16</v>
      </c>
      <c r="C92" s="1850" t="s">
        <v>2357</v>
      </c>
      <c r="D92" s="1850" t="s">
        <v>2358</v>
      </c>
      <c r="E92" s="1850" t="s">
        <v>2359</v>
      </c>
      <c r="F92" s="1850" t="s">
        <v>2336</v>
      </c>
      <c r="G92" s="1850" t="s">
        <v>2360</v>
      </c>
      <c r="H92" s="1850" t="s">
        <v>28</v>
      </c>
      <c r="I92" s="1850" t="s">
        <v>901</v>
      </c>
    </row>
    <row customHeight="1" ht="11.25">
      <c r="A93" s="1850" t="s">
        <v>2250</v>
      </c>
      <c r="B93" s="1850" t="s">
        <v>16</v>
      </c>
      <c r="C93" s="1850" t="s">
        <v>2372</v>
      </c>
      <c r="D93" s="1850" t="s">
        <v>2373</v>
      </c>
      <c r="E93" s="1850" t="s">
        <v>2374</v>
      </c>
      <c r="F93" s="1850" t="s">
        <v>2375</v>
      </c>
      <c r="G93" s="1850" t="s">
        <v>28</v>
      </c>
      <c r="H93" s="1850" t="s">
        <v>28</v>
      </c>
      <c r="I93" s="1850" t="s">
        <v>901</v>
      </c>
    </row>
    <row customHeight="1" ht="11.25">
      <c r="A94" s="1850" t="s">
        <v>2250</v>
      </c>
      <c r="B94" s="1850" t="s">
        <v>16</v>
      </c>
      <c r="C94" s="1850" t="s">
        <v>2385</v>
      </c>
      <c r="D94" s="1850" t="s">
        <v>2386</v>
      </c>
      <c r="E94" s="1850" t="s">
        <v>2387</v>
      </c>
      <c r="F94" s="1850" t="s">
        <v>2336</v>
      </c>
      <c r="G94" s="1850" t="s">
        <v>2388</v>
      </c>
      <c r="H94" s="1850" t="s">
        <v>28</v>
      </c>
      <c r="I94" s="1850" t="s">
        <v>901</v>
      </c>
    </row>
    <row customHeight="1" ht="11.25">
      <c r="A95" s="1850" t="s">
        <v>2250</v>
      </c>
      <c r="B95" s="1850" t="s">
        <v>16</v>
      </c>
      <c r="C95" s="1850" t="s">
        <v>2411</v>
      </c>
      <c r="D95" s="1850" t="s">
        <v>2412</v>
      </c>
      <c r="E95" s="1850" t="s">
        <v>2413</v>
      </c>
      <c r="F95" s="1850" t="s">
        <v>2273</v>
      </c>
      <c r="G95" s="1850" t="s">
        <v>28</v>
      </c>
      <c r="H95" s="1850" t="s">
        <v>28</v>
      </c>
      <c r="I95" s="1850" t="s">
        <v>901</v>
      </c>
    </row>
    <row customHeight="1" ht="11.25">
      <c r="A96" s="1850" t="s">
        <v>2250</v>
      </c>
      <c r="B96" s="1850" t="s">
        <v>16</v>
      </c>
      <c r="C96" s="1850" t="s">
        <v>2439</v>
      </c>
      <c r="D96" s="1850" t="s">
        <v>2440</v>
      </c>
      <c r="E96" s="1850" t="s">
        <v>2441</v>
      </c>
      <c r="F96" s="1850" t="s">
        <v>2254</v>
      </c>
      <c r="G96" s="1850" t="s">
        <v>2442</v>
      </c>
      <c r="H96" s="1850" t="s">
        <v>28</v>
      </c>
      <c r="I96" s="1850" t="s">
        <v>901</v>
      </c>
    </row>
    <row customHeight="1" ht="11.25">
      <c r="A97" s="1850" t="s">
        <v>2250</v>
      </c>
      <c r="B97" s="1850" t="s">
        <v>16</v>
      </c>
      <c r="C97" s="1850" t="s">
        <v>2449</v>
      </c>
      <c r="D97" s="1850" t="s">
        <v>2450</v>
      </c>
      <c r="E97" s="1850" t="s">
        <v>2451</v>
      </c>
      <c r="F97" s="1850" t="s">
        <v>2254</v>
      </c>
      <c r="G97" s="1850" t="s">
        <v>2452</v>
      </c>
      <c r="H97" s="1850" t="s">
        <v>28</v>
      </c>
      <c r="I97" s="1850" t="s">
        <v>901</v>
      </c>
    </row>
    <row customHeight="1" ht="11.25">
      <c r="A98" s="1850" t="s">
        <v>2250</v>
      </c>
      <c r="B98" s="1850" t="s">
        <v>16</v>
      </c>
      <c r="C98" s="1850" t="s">
        <v>2476</v>
      </c>
      <c r="D98" s="1850" t="s">
        <v>2477</v>
      </c>
      <c r="E98" s="1850" t="s">
        <v>2478</v>
      </c>
      <c r="F98" s="1850" t="s">
        <v>2336</v>
      </c>
      <c r="G98" s="1850" t="s">
        <v>28</v>
      </c>
      <c r="H98" s="1850" t="s">
        <v>28</v>
      </c>
      <c r="I98" s="1850" t="s">
        <v>901</v>
      </c>
    </row>
    <row customHeight="1" ht="11.25">
      <c r="A99" s="1850" t="s">
        <v>2250</v>
      </c>
      <c r="B99" s="1850" t="s">
        <v>16</v>
      </c>
      <c r="C99" s="1850" t="s">
        <v>2479</v>
      </c>
      <c r="D99" s="1850" t="s">
        <v>2480</v>
      </c>
      <c r="E99" s="1850" t="s">
        <v>2481</v>
      </c>
      <c r="F99" s="1850" t="s">
        <v>2254</v>
      </c>
      <c r="G99" s="1850" t="s">
        <v>2482</v>
      </c>
      <c r="H99" s="1850" t="s">
        <v>28</v>
      </c>
      <c r="I99" s="1850" t="s">
        <v>901</v>
      </c>
    </row>
    <row customHeight="1" ht="11.25">
      <c r="A100" s="1850" t="s">
        <v>2250</v>
      </c>
      <c r="B100" s="1850" t="s">
        <v>16</v>
      </c>
      <c r="C100" s="1850" t="s">
        <v>28</v>
      </c>
      <c r="D100" s="1850" t="s">
        <v>2507</v>
      </c>
      <c r="E100" s="1850" t="s">
        <v>2508</v>
      </c>
      <c r="F100" s="1850" t="s">
        <v>2254</v>
      </c>
      <c r="G100" s="1850" t="s">
        <v>28</v>
      </c>
      <c r="H100" s="1850" t="s">
        <v>28</v>
      </c>
      <c r="I100" s="1850" t="s">
        <v>901</v>
      </c>
    </row>
    <row customHeight="1" ht="11.25">
      <c r="A101" s="1850" t="s">
        <v>2250</v>
      </c>
      <c r="B101" s="1850" t="s">
        <v>16</v>
      </c>
      <c r="C101" s="1850" t="s">
        <v>2512</v>
      </c>
      <c r="D101" s="1850" t="s">
        <v>2513</v>
      </c>
      <c r="E101" s="1850" t="s">
        <v>2514</v>
      </c>
      <c r="F101" s="1850" t="s">
        <v>2515</v>
      </c>
      <c r="G101" s="1850" t="s">
        <v>28</v>
      </c>
      <c r="H101" s="1850" t="s">
        <v>28</v>
      </c>
      <c r="I101" s="1850" t="s">
        <v>901</v>
      </c>
    </row>
    <row customHeight="1" ht="11.25">
      <c r="A102" s="1850" t="s">
        <v>2250</v>
      </c>
      <c r="B102" s="1850" t="s">
        <v>16</v>
      </c>
      <c r="C102" s="1850" t="s">
        <v>2516</v>
      </c>
      <c r="D102" s="1850" t="s">
        <v>2517</v>
      </c>
      <c r="E102" s="1850" t="s">
        <v>2514</v>
      </c>
      <c r="F102" s="1850" t="s">
        <v>2518</v>
      </c>
      <c r="G102" s="1850" t="s">
        <v>2519</v>
      </c>
      <c r="H102" s="1850" t="s">
        <v>28</v>
      </c>
      <c r="I102" s="1850" t="s">
        <v>901</v>
      </c>
    </row>
    <row customHeight="1" ht="11.25">
      <c r="A103" s="1850" t="s">
        <v>2250</v>
      </c>
      <c r="B103" s="1850" t="s">
        <v>16</v>
      </c>
      <c r="C103" s="1850" t="s">
        <v>2527</v>
      </c>
      <c r="D103" s="1850" t="s">
        <v>2528</v>
      </c>
      <c r="E103" s="1850" t="s">
        <v>2529</v>
      </c>
      <c r="F103" s="1850" t="s">
        <v>2530</v>
      </c>
      <c r="G103" s="1850" t="s">
        <v>28</v>
      </c>
      <c r="H103" s="1850" t="s">
        <v>28</v>
      </c>
      <c r="I103" s="1850" t="s">
        <v>901</v>
      </c>
    </row>
    <row customHeight="1" ht="11.25">
      <c r="A104" s="1850" t="s">
        <v>2250</v>
      </c>
      <c r="B104" s="1850" t="s">
        <v>16</v>
      </c>
      <c r="C104" s="1850" t="s">
        <v>2251</v>
      </c>
      <c r="D104" s="1850" t="s">
        <v>2252</v>
      </c>
      <c r="E104" s="1850" t="s">
        <v>2253</v>
      </c>
      <c r="F104" s="1850" t="s">
        <v>2254</v>
      </c>
      <c r="G104" s="1850" t="s">
        <v>28</v>
      </c>
      <c r="H104" s="1850" t="s">
        <v>28</v>
      </c>
      <c r="I104" s="1850" t="s">
        <v>861</v>
      </c>
    </row>
    <row customHeight="1" ht="11.25">
      <c r="A105" s="1850" t="s">
        <v>2250</v>
      </c>
      <c r="B105" s="1850" t="s">
        <v>16</v>
      </c>
      <c r="C105" s="1850" t="s">
        <v>2255</v>
      </c>
      <c r="D105" s="1850" t="s">
        <v>2256</v>
      </c>
      <c r="E105" s="1850" t="s">
        <v>2257</v>
      </c>
      <c r="F105" s="1850" t="s">
        <v>2258</v>
      </c>
      <c r="G105" s="1850" t="s">
        <v>28</v>
      </c>
      <c r="H105" s="1850" t="s">
        <v>28</v>
      </c>
      <c r="I105" s="1850" t="s">
        <v>861</v>
      </c>
    </row>
    <row customHeight="1" ht="11.25">
      <c r="A106" s="1850" t="s">
        <v>2250</v>
      </c>
      <c r="B106" s="1850" t="s">
        <v>16</v>
      </c>
      <c r="C106" s="1850" t="s">
        <v>2531</v>
      </c>
      <c r="D106" s="1850" t="s">
        <v>2532</v>
      </c>
      <c r="E106" s="1850" t="s">
        <v>2533</v>
      </c>
      <c r="F106" s="1850" t="s">
        <v>2254</v>
      </c>
      <c r="G106" s="1850" t="s">
        <v>28</v>
      </c>
      <c r="H106" s="1850" t="s">
        <v>28</v>
      </c>
      <c r="I106" s="1850" t="s">
        <v>861</v>
      </c>
    </row>
    <row customHeight="1" ht="11.25">
      <c r="A107" s="1850" t="s">
        <v>2250</v>
      </c>
      <c r="B107" s="1850" t="s">
        <v>16</v>
      </c>
      <c r="C107" s="1850" t="s">
        <v>2278</v>
      </c>
      <c r="D107" s="1850" t="s">
        <v>2279</v>
      </c>
      <c r="E107" s="1850" t="s">
        <v>2280</v>
      </c>
      <c r="F107" s="1850" t="s">
        <v>2254</v>
      </c>
      <c r="G107" s="1850" t="s">
        <v>28</v>
      </c>
      <c r="H107" s="1850" t="s">
        <v>28</v>
      </c>
      <c r="I107" s="1850" t="s">
        <v>861</v>
      </c>
    </row>
    <row customHeight="1" ht="11.25">
      <c r="A108" s="1850" t="s">
        <v>2250</v>
      </c>
      <c r="B108" s="1850" t="s">
        <v>16</v>
      </c>
      <c r="C108" s="1850" t="s">
        <v>2534</v>
      </c>
      <c r="D108" s="1850" t="s">
        <v>2535</v>
      </c>
      <c r="E108" s="1850" t="s">
        <v>2536</v>
      </c>
      <c r="F108" s="1850" t="s">
        <v>2375</v>
      </c>
      <c r="G108" s="1850" t="s">
        <v>28</v>
      </c>
      <c r="H108" s="1850" t="s">
        <v>28</v>
      </c>
      <c r="I108" s="1850" t="s">
        <v>861</v>
      </c>
    </row>
    <row customHeight="1" ht="11.25">
      <c r="A109" s="1850" t="s">
        <v>2250</v>
      </c>
      <c r="B109" s="1850" t="s">
        <v>16</v>
      </c>
      <c r="C109" s="1850" t="s">
        <v>2281</v>
      </c>
      <c r="D109" s="1850" t="s">
        <v>2282</v>
      </c>
      <c r="E109" s="1850" t="s">
        <v>2283</v>
      </c>
      <c r="F109" s="1850" t="s">
        <v>2284</v>
      </c>
      <c r="G109" s="1850" t="s">
        <v>28</v>
      </c>
      <c r="H109" s="1850" t="s">
        <v>28</v>
      </c>
      <c r="I109" s="1850" t="s">
        <v>861</v>
      </c>
    </row>
    <row customHeight="1" ht="11.25">
      <c r="A110" s="1850" t="s">
        <v>2250</v>
      </c>
      <c r="B110" s="1850" t="s">
        <v>16</v>
      </c>
      <c r="C110" s="1850" t="s">
        <v>2537</v>
      </c>
      <c r="D110" s="1850" t="s">
        <v>2538</v>
      </c>
      <c r="E110" s="1850" t="s">
        <v>2539</v>
      </c>
      <c r="F110" s="1850" t="s">
        <v>2254</v>
      </c>
      <c r="G110" s="1850" t="s">
        <v>28</v>
      </c>
      <c r="H110" s="1850" t="s">
        <v>28</v>
      </c>
      <c r="I110" s="1850" t="s">
        <v>861</v>
      </c>
    </row>
    <row customHeight="1" ht="11.25">
      <c r="A111" s="1850" t="s">
        <v>2250</v>
      </c>
      <c r="B111" s="1850" t="s">
        <v>16</v>
      </c>
      <c r="C111" s="1850" t="s">
        <v>2288</v>
      </c>
      <c r="D111" s="1850" t="s">
        <v>2289</v>
      </c>
      <c r="E111" s="1850" t="s">
        <v>2290</v>
      </c>
      <c r="F111" s="1850" t="s">
        <v>2269</v>
      </c>
      <c r="G111" s="1850" t="s">
        <v>2291</v>
      </c>
      <c r="H111" s="1850" t="s">
        <v>28</v>
      </c>
      <c r="I111" s="1850" t="s">
        <v>861</v>
      </c>
    </row>
    <row customHeight="1" ht="11.25">
      <c r="A112" s="1850" t="s">
        <v>2250</v>
      </c>
      <c r="B112" s="1850" t="s">
        <v>16</v>
      </c>
      <c r="C112" s="1850" t="s">
        <v>2292</v>
      </c>
      <c r="D112" s="1850" t="s">
        <v>2293</v>
      </c>
      <c r="E112" s="1850" t="s">
        <v>2294</v>
      </c>
      <c r="F112" s="1850" t="s">
        <v>2295</v>
      </c>
      <c r="G112" s="1850" t="s">
        <v>28</v>
      </c>
      <c r="H112" s="1850" t="s">
        <v>28</v>
      </c>
      <c r="I112" s="1850" t="s">
        <v>861</v>
      </c>
    </row>
    <row customHeight="1" ht="11.25">
      <c r="A113" s="1850" t="s">
        <v>2250</v>
      </c>
      <c r="B113" s="1850" t="s">
        <v>16</v>
      </c>
      <c r="C113" s="1850" t="s">
        <v>2296</v>
      </c>
      <c r="D113" s="1850" t="s">
        <v>2297</v>
      </c>
      <c r="E113" s="1850" t="s">
        <v>2298</v>
      </c>
      <c r="F113" s="1850" t="s">
        <v>2295</v>
      </c>
      <c r="G113" s="1850" t="s">
        <v>28</v>
      </c>
      <c r="H113" s="1850" t="s">
        <v>28</v>
      </c>
      <c r="I113" s="1850" t="s">
        <v>861</v>
      </c>
    </row>
    <row customHeight="1" ht="11.25">
      <c r="A114" s="1850" t="s">
        <v>2250</v>
      </c>
      <c r="B114" s="1850" t="s">
        <v>16</v>
      </c>
      <c r="C114" s="1850" t="s">
        <v>2540</v>
      </c>
      <c r="D114" s="1850" t="s">
        <v>2541</v>
      </c>
      <c r="E114" s="1850" t="s">
        <v>2542</v>
      </c>
      <c r="F114" s="1850" t="s">
        <v>2302</v>
      </c>
      <c r="G114" s="1850" t="s">
        <v>2543</v>
      </c>
      <c r="H114" s="1850" t="s">
        <v>28</v>
      </c>
      <c r="I114" s="1850" t="s">
        <v>861</v>
      </c>
    </row>
    <row customHeight="1" ht="11.25">
      <c r="A115" s="1850" t="s">
        <v>2250</v>
      </c>
      <c r="B115" s="1850" t="s">
        <v>16</v>
      </c>
      <c r="C115" s="1850" t="s">
        <v>2544</v>
      </c>
      <c r="D115" s="1850" t="s">
        <v>2545</v>
      </c>
      <c r="E115" s="1850" t="s">
        <v>2305</v>
      </c>
      <c r="F115" s="1850" t="s">
        <v>2546</v>
      </c>
      <c r="G115" s="1850" t="s">
        <v>28</v>
      </c>
      <c r="H115" s="1850" t="s">
        <v>28</v>
      </c>
      <c r="I115" s="1850" t="s">
        <v>861</v>
      </c>
    </row>
    <row customHeight="1" ht="11.25">
      <c r="A116" s="1850" t="s">
        <v>2250</v>
      </c>
      <c r="B116" s="1850" t="s">
        <v>16</v>
      </c>
      <c r="C116" s="1850" t="s">
        <v>2299</v>
      </c>
      <c r="D116" s="1850" t="s">
        <v>2300</v>
      </c>
      <c r="E116" s="1850" t="s">
        <v>2301</v>
      </c>
      <c r="F116" s="1850" t="s">
        <v>2302</v>
      </c>
      <c r="G116" s="1850" t="s">
        <v>28</v>
      </c>
      <c r="H116" s="1850" t="s">
        <v>28</v>
      </c>
      <c r="I116" s="1850" t="s">
        <v>861</v>
      </c>
    </row>
    <row customHeight="1" ht="11.25">
      <c r="A117" s="1850" t="s">
        <v>2250</v>
      </c>
      <c r="B117" s="1850" t="s">
        <v>16</v>
      </c>
      <c r="C117" s="1850" t="s">
        <v>2547</v>
      </c>
      <c r="D117" s="1850" t="s">
        <v>2548</v>
      </c>
      <c r="E117" s="1850" t="s">
        <v>2549</v>
      </c>
      <c r="F117" s="1850" t="s">
        <v>54</v>
      </c>
      <c r="G117" s="1850" t="s">
        <v>28</v>
      </c>
      <c r="H117" s="1850" t="s">
        <v>28</v>
      </c>
      <c r="I117" s="1850" t="s">
        <v>861</v>
      </c>
    </row>
    <row customHeight="1" ht="11.25">
      <c r="A118" s="1850" t="s">
        <v>2250</v>
      </c>
      <c r="B118" s="1850" t="s">
        <v>16</v>
      </c>
      <c r="C118" s="1850" t="s">
        <v>2550</v>
      </c>
      <c r="D118" s="1850" t="s">
        <v>2551</v>
      </c>
      <c r="E118" s="1850" t="s">
        <v>2552</v>
      </c>
      <c r="F118" s="1850" t="s">
        <v>2306</v>
      </c>
      <c r="G118" s="1850" t="s">
        <v>28</v>
      </c>
      <c r="H118" s="1850" t="s">
        <v>28</v>
      </c>
      <c r="I118" s="1850" t="s">
        <v>861</v>
      </c>
    </row>
    <row customHeight="1" ht="11.25">
      <c r="A119" s="1850" t="s">
        <v>2250</v>
      </c>
      <c r="B119" s="1850" t="s">
        <v>16</v>
      </c>
      <c r="C119" s="1850" t="s">
        <v>2303</v>
      </c>
      <c r="D119" s="1850" t="s">
        <v>2304</v>
      </c>
      <c r="E119" s="1850" t="s">
        <v>2305</v>
      </c>
      <c r="F119" s="1850" t="s">
        <v>2306</v>
      </c>
      <c r="G119" s="1850" t="s">
        <v>28</v>
      </c>
      <c r="H119" s="1850" t="s">
        <v>28</v>
      </c>
      <c r="I119" s="1850" t="s">
        <v>861</v>
      </c>
    </row>
    <row customHeight="1" ht="11.25">
      <c r="A120" s="1850" t="s">
        <v>2250</v>
      </c>
      <c r="B120" s="1850" t="s">
        <v>16</v>
      </c>
      <c r="C120" s="1850" t="s">
        <v>2307</v>
      </c>
      <c r="D120" s="1850" t="s">
        <v>2308</v>
      </c>
      <c r="E120" s="1850" t="s">
        <v>2309</v>
      </c>
      <c r="F120" s="1850" t="s">
        <v>2310</v>
      </c>
      <c r="G120" s="1850" t="s">
        <v>28</v>
      </c>
      <c r="H120" s="1850" t="s">
        <v>28</v>
      </c>
      <c r="I120" s="1850" t="s">
        <v>861</v>
      </c>
    </row>
    <row customHeight="1" ht="11.25">
      <c r="A121" s="1850" t="s">
        <v>2250</v>
      </c>
      <c r="B121" s="1850" t="s">
        <v>16</v>
      </c>
      <c r="C121" s="1850" t="s">
        <v>2314</v>
      </c>
      <c r="D121" s="1850" t="s">
        <v>2315</v>
      </c>
      <c r="E121" s="1850" t="s">
        <v>2316</v>
      </c>
      <c r="F121" s="1850" t="s">
        <v>2317</v>
      </c>
      <c r="G121" s="1850" t="s">
        <v>2318</v>
      </c>
      <c r="H121" s="1850" t="s">
        <v>28</v>
      </c>
      <c r="I121" s="1850" t="s">
        <v>861</v>
      </c>
    </row>
    <row customHeight="1" ht="11.25">
      <c r="A122" s="1850" t="s">
        <v>2250</v>
      </c>
      <c r="B122" s="1850" t="s">
        <v>16</v>
      </c>
      <c r="C122" s="1850" t="s">
        <v>2319</v>
      </c>
      <c r="D122" s="1850" t="s">
        <v>2320</v>
      </c>
      <c r="E122" s="1850" t="s">
        <v>2321</v>
      </c>
      <c r="F122" s="1850" t="s">
        <v>2277</v>
      </c>
      <c r="G122" s="1850" t="s">
        <v>28</v>
      </c>
      <c r="H122" s="1850" t="s">
        <v>28</v>
      </c>
      <c r="I122" s="1850" t="s">
        <v>861</v>
      </c>
    </row>
    <row customHeight="1" ht="11.25">
      <c r="A123" s="1850" t="s">
        <v>2250</v>
      </c>
      <c r="B123" s="1850" t="s">
        <v>16</v>
      </c>
      <c r="C123" s="1850" t="s">
        <v>2322</v>
      </c>
      <c r="D123" s="1850" t="s">
        <v>2323</v>
      </c>
      <c r="E123" s="1850" t="s">
        <v>2324</v>
      </c>
      <c r="F123" s="1850" t="s">
        <v>2325</v>
      </c>
      <c r="G123" s="1850" t="s">
        <v>2326</v>
      </c>
      <c r="H123" s="1850" t="s">
        <v>28</v>
      </c>
      <c r="I123" s="1850" t="s">
        <v>861</v>
      </c>
    </row>
    <row customHeight="1" ht="11.25">
      <c r="A124" s="1850" t="s">
        <v>2250</v>
      </c>
      <c r="B124" s="1850" t="s">
        <v>16</v>
      </c>
      <c r="C124" s="1850" t="s">
        <v>2334</v>
      </c>
      <c r="D124" s="1850" t="s">
        <v>2331</v>
      </c>
      <c r="E124" s="1850" t="s">
        <v>2335</v>
      </c>
      <c r="F124" s="1850" t="s">
        <v>2336</v>
      </c>
      <c r="G124" s="1850" t="s">
        <v>2337</v>
      </c>
      <c r="H124" s="1850" t="s">
        <v>28</v>
      </c>
      <c r="I124" s="1850" t="s">
        <v>861</v>
      </c>
    </row>
    <row customHeight="1" ht="11.25">
      <c r="A125" s="1850" t="s">
        <v>2250</v>
      </c>
      <c r="B125" s="1850" t="s">
        <v>16</v>
      </c>
      <c r="C125" s="1850" t="s">
        <v>2338</v>
      </c>
      <c r="D125" s="1850" t="s">
        <v>2339</v>
      </c>
      <c r="E125" s="1850" t="s">
        <v>2340</v>
      </c>
      <c r="F125" s="1850" t="s">
        <v>2336</v>
      </c>
      <c r="G125" s="1850" t="s">
        <v>2341</v>
      </c>
      <c r="H125" s="1850" t="s">
        <v>28</v>
      </c>
      <c r="I125" s="1850" t="s">
        <v>861</v>
      </c>
    </row>
    <row customHeight="1" ht="11.25">
      <c r="A126" s="1850" t="s">
        <v>2250</v>
      </c>
      <c r="B126" s="1850" t="s">
        <v>16</v>
      </c>
      <c r="C126" s="1850" t="s">
        <v>2342</v>
      </c>
      <c r="D126" s="1850" t="s">
        <v>2343</v>
      </c>
      <c r="E126" s="1850" t="s">
        <v>2344</v>
      </c>
      <c r="F126" s="1850" t="s">
        <v>2325</v>
      </c>
      <c r="G126" s="1850" t="s">
        <v>28</v>
      </c>
      <c r="H126" s="1850" t="s">
        <v>28</v>
      </c>
      <c r="I126" s="1850" t="s">
        <v>861</v>
      </c>
    </row>
    <row customHeight="1" ht="11.25">
      <c r="A127" s="1850" t="s">
        <v>2250</v>
      </c>
      <c r="B127" s="1850" t="s">
        <v>16</v>
      </c>
      <c r="C127" s="1850" t="s">
        <v>2345</v>
      </c>
      <c r="D127" s="1850" t="s">
        <v>2346</v>
      </c>
      <c r="E127" s="1850" t="s">
        <v>2347</v>
      </c>
      <c r="F127" s="1850" t="s">
        <v>2348</v>
      </c>
      <c r="G127" s="1850" t="s">
        <v>28</v>
      </c>
      <c r="H127" s="1850" t="s">
        <v>28</v>
      </c>
      <c r="I127" s="1850" t="s">
        <v>861</v>
      </c>
    </row>
    <row customHeight="1" ht="11.25">
      <c r="A128" s="1850" t="s">
        <v>2250</v>
      </c>
      <c r="B128" s="1850" t="s">
        <v>16</v>
      </c>
      <c r="C128" s="1850" t="s">
        <v>2349</v>
      </c>
      <c r="D128" s="1850" t="s">
        <v>2350</v>
      </c>
      <c r="E128" s="1850" t="s">
        <v>2351</v>
      </c>
      <c r="F128" s="1850" t="s">
        <v>2325</v>
      </c>
      <c r="G128" s="1850" t="s">
        <v>2352</v>
      </c>
      <c r="H128" s="1850" t="s">
        <v>28</v>
      </c>
      <c r="I128" s="1850" t="s">
        <v>861</v>
      </c>
    </row>
    <row customHeight="1" ht="11.25">
      <c r="A129" s="1850" t="s">
        <v>2250</v>
      </c>
      <c r="B129" s="1850" t="s">
        <v>16</v>
      </c>
      <c r="C129" s="1850" t="s">
        <v>2553</v>
      </c>
      <c r="D129" s="1850" t="s">
        <v>2554</v>
      </c>
      <c r="E129" s="1850" t="s">
        <v>2555</v>
      </c>
      <c r="F129" s="1850" t="s">
        <v>2336</v>
      </c>
      <c r="G129" s="1850" t="s">
        <v>28</v>
      </c>
      <c r="H129" s="1850" t="s">
        <v>28</v>
      </c>
      <c r="I129" s="1850" t="s">
        <v>861</v>
      </c>
    </row>
    <row customHeight="1" ht="11.25">
      <c r="A130" s="1850" t="s">
        <v>2250</v>
      </c>
      <c r="B130" s="1850" t="s">
        <v>16</v>
      </c>
      <c r="C130" s="1850" t="s">
        <v>2556</v>
      </c>
      <c r="D130" s="1850" t="s">
        <v>2557</v>
      </c>
      <c r="E130" s="1850" t="s">
        <v>2558</v>
      </c>
      <c r="F130" s="1850" t="s">
        <v>2273</v>
      </c>
      <c r="G130" s="1850" t="s">
        <v>2559</v>
      </c>
      <c r="H130" s="1850" t="s">
        <v>28</v>
      </c>
      <c r="I130" s="1850" t="s">
        <v>861</v>
      </c>
    </row>
    <row customHeight="1" ht="11.25">
      <c r="A131" s="1850" t="s">
        <v>2250</v>
      </c>
      <c r="B131" s="1850" t="s">
        <v>16</v>
      </c>
      <c r="C131" s="1850" t="s">
        <v>2353</v>
      </c>
      <c r="D131" s="1850" t="s">
        <v>2354</v>
      </c>
      <c r="E131" s="1850" t="s">
        <v>2355</v>
      </c>
      <c r="F131" s="1850" t="s">
        <v>2295</v>
      </c>
      <c r="G131" s="1850" t="s">
        <v>2356</v>
      </c>
      <c r="H131" s="1850" t="s">
        <v>28</v>
      </c>
      <c r="I131" s="1850" t="s">
        <v>861</v>
      </c>
    </row>
    <row customHeight="1" ht="11.25">
      <c r="A132" s="1850" t="s">
        <v>2250</v>
      </c>
      <c r="B132" s="1850" t="s">
        <v>16</v>
      </c>
      <c r="C132" s="1850" t="s">
        <v>2361</v>
      </c>
      <c r="D132" s="1850" t="s">
        <v>2362</v>
      </c>
      <c r="E132" s="1850" t="s">
        <v>2363</v>
      </c>
      <c r="F132" s="1850" t="s">
        <v>2269</v>
      </c>
      <c r="G132" s="1850" t="s">
        <v>2364</v>
      </c>
      <c r="H132" s="1850" t="s">
        <v>28</v>
      </c>
      <c r="I132" s="1850" t="s">
        <v>861</v>
      </c>
    </row>
    <row customHeight="1" ht="11.25">
      <c r="A133" s="1850" t="s">
        <v>2250</v>
      </c>
      <c r="B133" s="1850" t="s">
        <v>16</v>
      </c>
      <c r="C133" s="1850" t="s">
        <v>2365</v>
      </c>
      <c r="D133" s="1850" t="s">
        <v>2366</v>
      </c>
      <c r="E133" s="1850" t="s">
        <v>2367</v>
      </c>
      <c r="F133" s="1850" t="s">
        <v>2368</v>
      </c>
      <c r="G133" s="1850" t="s">
        <v>28</v>
      </c>
      <c r="H133" s="1850" t="s">
        <v>28</v>
      </c>
      <c r="I133" s="1850" t="s">
        <v>861</v>
      </c>
    </row>
    <row customHeight="1" ht="11.25">
      <c r="A134" s="1850" t="s">
        <v>2250</v>
      </c>
      <c r="B134" s="1850" t="s">
        <v>16</v>
      </c>
      <c r="C134" s="1850" t="s">
        <v>2369</v>
      </c>
      <c r="D134" s="1850" t="s">
        <v>2370</v>
      </c>
      <c r="E134" s="1850" t="s">
        <v>2371</v>
      </c>
      <c r="F134" s="1850" t="s">
        <v>2273</v>
      </c>
      <c r="G134" s="1850" t="s">
        <v>28</v>
      </c>
      <c r="H134" s="1850" t="s">
        <v>28</v>
      </c>
      <c r="I134" s="1850" t="s">
        <v>861</v>
      </c>
    </row>
    <row customHeight="1" ht="11.25">
      <c r="A135" s="1850" t="s">
        <v>2250</v>
      </c>
      <c r="B135" s="1850" t="s">
        <v>16</v>
      </c>
      <c r="C135" s="1850" t="s">
        <v>13</v>
      </c>
      <c r="D135" s="1850" t="s">
        <v>49</v>
      </c>
      <c r="E135" s="1850" t="s">
        <v>52</v>
      </c>
      <c r="F135" s="1850" t="s">
        <v>54</v>
      </c>
      <c r="G135" s="1850" t="s">
        <v>28</v>
      </c>
      <c r="H135" s="1850" t="s">
        <v>28</v>
      </c>
      <c r="I135" s="1850" t="s">
        <v>861</v>
      </c>
    </row>
    <row customHeight="1" ht="11.25">
      <c r="A136" s="1850" t="s">
        <v>2250</v>
      </c>
      <c r="B136" s="1850" t="s">
        <v>16</v>
      </c>
      <c r="C136" s="1850" t="s">
        <v>2372</v>
      </c>
      <c r="D136" s="1850" t="s">
        <v>2373</v>
      </c>
      <c r="E136" s="1850" t="s">
        <v>2374</v>
      </c>
      <c r="F136" s="1850" t="s">
        <v>2375</v>
      </c>
      <c r="G136" s="1850" t="s">
        <v>28</v>
      </c>
      <c r="H136" s="1850" t="s">
        <v>28</v>
      </c>
      <c r="I136" s="1850" t="s">
        <v>861</v>
      </c>
    </row>
    <row customHeight="1" ht="11.25">
      <c r="A137" s="1850" t="s">
        <v>2250</v>
      </c>
      <c r="B137" s="1850" t="s">
        <v>16</v>
      </c>
      <c r="C137" s="1850" t="s">
        <v>2379</v>
      </c>
      <c r="D137" s="1850" t="s">
        <v>2380</v>
      </c>
      <c r="E137" s="1850" t="s">
        <v>2381</v>
      </c>
      <c r="F137" s="1850" t="s">
        <v>2310</v>
      </c>
      <c r="G137" s="1850" t="s">
        <v>28</v>
      </c>
      <c r="H137" s="1850" t="s">
        <v>28</v>
      </c>
      <c r="I137" s="1850" t="s">
        <v>861</v>
      </c>
    </row>
    <row customHeight="1" ht="11.25">
      <c r="A138" s="1850" t="s">
        <v>2250</v>
      </c>
      <c r="B138" s="1850" t="s">
        <v>16</v>
      </c>
      <c r="C138" s="1850" t="s">
        <v>2382</v>
      </c>
      <c r="D138" s="1850" t="s">
        <v>2383</v>
      </c>
      <c r="E138" s="1850" t="s">
        <v>2283</v>
      </c>
      <c r="F138" s="1850" t="s">
        <v>2384</v>
      </c>
      <c r="G138" s="1850" t="s">
        <v>28</v>
      </c>
      <c r="H138" s="1850" t="s">
        <v>28</v>
      </c>
      <c r="I138" s="1850" t="s">
        <v>861</v>
      </c>
    </row>
    <row customHeight="1" ht="11.25">
      <c r="A139" s="1850" t="s">
        <v>2250</v>
      </c>
      <c r="B139" s="1850" t="s">
        <v>16</v>
      </c>
      <c r="C139" s="1850" t="s">
        <v>2385</v>
      </c>
      <c r="D139" s="1850" t="s">
        <v>2386</v>
      </c>
      <c r="E139" s="1850" t="s">
        <v>2387</v>
      </c>
      <c r="F139" s="1850" t="s">
        <v>2336</v>
      </c>
      <c r="G139" s="1850" t="s">
        <v>2388</v>
      </c>
      <c r="H139" s="1850" t="s">
        <v>28</v>
      </c>
      <c r="I139" s="1850" t="s">
        <v>861</v>
      </c>
    </row>
    <row customHeight="1" ht="11.25">
      <c r="A140" s="1850" t="s">
        <v>2250</v>
      </c>
      <c r="B140" s="1850" t="s">
        <v>16</v>
      </c>
      <c r="C140" s="1850" t="s">
        <v>2560</v>
      </c>
      <c r="D140" s="1850" t="s">
        <v>2561</v>
      </c>
      <c r="E140" s="1850" t="s">
        <v>2562</v>
      </c>
      <c r="F140" s="1850" t="s">
        <v>2262</v>
      </c>
      <c r="G140" s="1850" t="s">
        <v>28</v>
      </c>
      <c r="H140" s="1850" t="s">
        <v>28</v>
      </c>
      <c r="I140" s="1850" t="s">
        <v>861</v>
      </c>
    </row>
    <row customHeight="1" ht="11.25">
      <c r="A141" s="1850" t="s">
        <v>2250</v>
      </c>
      <c r="B141" s="1850" t="s">
        <v>16</v>
      </c>
      <c r="C141" s="1850" t="s">
        <v>2389</v>
      </c>
      <c r="D141" s="1850" t="s">
        <v>2390</v>
      </c>
      <c r="E141" s="1850" t="s">
        <v>2391</v>
      </c>
      <c r="F141" s="1850" t="s">
        <v>2392</v>
      </c>
      <c r="G141" s="1850" t="s">
        <v>2393</v>
      </c>
      <c r="H141" s="1850" t="s">
        <v>28</v>
      </c>
      <c r="I141" s="1850" t="s">
        <v>861</v>
      </c>
    </row>
    <row customHeight="1" ht="11.25">
      <c r="A142" s="1850" t="s">
        <v>2250</v>
      </c>
      <c r="B142" s="1850" t="s">
        <v>16</v>
      </c>
      <c r="C142" s="1850" t="s">
        <v>2563</v>
      </c>
      <c r="D142" s="1850" t="s">
        <v>2564</v>
      </c>
      <c r="E142" s="1850" t="s">
        <v>2565</v>
      </c>
      <c r="F142" s="1850" t="s">
        <v>2348</v>
      </c>
      <c r="G142" s="1850" t="s">
        <v>2566</v>
      </c>
      <c r="H142" s="1850" t="s">
        <v>28</v>
      </c>
      <c r="I142" s="1850" t="s">
        <v>861</v>
      </c>
    </row>
    <row customHeight="1" ht="11.25">
      <c r="A143" s="1850" t="s">
        <v>2250</v>
      </c>
      <c r="B143" s="1850" t="s">
        <v>16</v>
      </c>
      <c r="C143" s="1850" t="s">
        <v>2567</v>
      </c>
      <c r="D143" s="1850" t="s">
        <v>2568</v>
      </c>
      <c r="E143" s="1850" t="s">
        <v>2569</v>
      </c>
      <c r="F143" s="1850" t="s">
        <v>2392</v>
      </c>
      <c r="G143" s="1850" t="s">
        <v>28</v>
      </c>
      <c r="H143" s="1850" t="s">
        <v>28</v>
      </c>
      <c r="I143" s="1850" t="s">
        <v>861</v>
      </c>
    </row>
    <row customHeight="1" ht="11.25">
      <c r="A144" s="1850" t="s">
        <v>2250</v>
      </c>
      <c r="B144" s="1850" t="s">
        <v>16</v>
      </c>
      <c r="C144" s="1850" t="s">
        <v>2570</v>
      </c>
      <c r="D144" s="1850" t="s">
        <v>2571</v>
      </c>
      <c r="E144" s="1850" t="s">
        <v>2572</v>
      </c>
      <c r="F144" s="1850" t="s">
        <v>2262</v>
      </c>
      <c r="G144" s="1850" t="s">
        <v>28</v>
      </c>
      <c r="H144" s="1850" t="s">
        <v>28</v>
      </c>
      <c r="I144" s="1850" t="s">
        <v>861</v>
      </c>
    </row>
    <row customHeight="1" ht="11.25">
      <c r="A145" s="1850" t="s">
        <v>2250</v>
      </c>
      <c r="B145" s="1850" t="s">
        <v>16</v>
      </c>
      <c r="C145" s="1850" t="s">
        <v>2573</v>
      </c>
      <c r="D145" s="1850" t="s">
        <v>2574</v>
      </c>
      <c r="E145" s="1850" t="s">
        <v>2575</v>
      </c>
      <c r="F145" s="1850" t="s">
        <v>2254</v>
      </c>
      <c r="G145" s="1850" t="s">
        <v>28</v>
      </c>
      <c r="H145" s="1850" t="s">
        <v>28</v>
      </c>
      <c r="I145" s="1850" t="s">
        <v>861</v>
      </c>
    </row>
    <row customHeight="1" ht="11.25">
      <c r="A146" s="1850" t="s">
        <v>2250</v>
      </c>
      <c r="B146" s="1850" t="s">
        <v>16</v>
      </c>
      <c r="C146" s="1850" t="s">
        <v>2404</v>
      </c>
      <c r="D146" s="1850" t="s">
        <v>2405</v>
      </c>
      <c r="E146" s="1850" t="s">
        <v>2406</v>
      </c>
      <c r="F146" s="1850" t="s">
        <v>2295</v>
      </c>
      <c r="G146" s="1850" t="s">
        <v>28</v>
      </c>
      <c r="H146" s="1850" t="s">
        <v>28</v>
      </c>
      <c r="I146" s="1850" t="s">
        <v>861</v>
      </c>
    </row>
    <row customHeight="1" ht="11.25">
      <c r="A147" s="1850" t="s">
        <v>2250</v>
      </c>
      <c r="B147" s="1850" t="s">
        <v>16</v>
      </c>
      <c r="C147" s="1850" t="s">
        <v>2407</v>
      </c>
      <c r="D147" s="1850" t="s">
        <v>2408</v>
      </c>
      <c r="E147" s="1850" t="s">
        <v>2409</v>
      </c>
      <c r="F147" s="1850" t="s">
        <v>2397</v>
      </c>
      <c r="G147" s="1850" t="s">
        <v>2410</v>
      </c>
      <c r="H147" s="1850" t="s">
        <v>28</v>
      </c>
      <c r="I147" s="1850" t="s">
        <v>861</v>
      </c>
    </row>
    <row customHeight="1" ht="11.25">
      <c r="A148" s="1850" t="s">
        <v>2250</v>
      </c>
      <c r="B148" s="1850" t="s">
        <v>16</v>
      </c>
      <c r="C148" s="1850" t="s">
        <v>2426</v>
      </c>
      <c r="D148" s="1850" t="s">
        <v>2427</v>
      </c>
      <c r="E148" s="1850" t="s">
        <v>2428</v>
      </c>
      <c r="F148" s="1850" t="s">
        <v>2306</v>
      </c>
      <c r="G148" s="1850" t="s">
        <v>28</v>
      </c>
      <c r="H148" s="1850" t="s">
        <v>28</v>
      </c>
      <c r="I148" s="1850" t="s">
        <v>861</v>
      </c>
    </row>
    <row customHeight="1" ht="11.25">
      <c r="A149" s="1850" t="s">
        <v>2250</v>
      </c>
      <c r="B149" s="1850" t="s">
        <v>16</v>
      </c>
      <c r="C149" s="1850" t="s">
        <v>2429</v>
      </c>
      <c r="D149" s="1850" t="s">
        <v>2430</v>
      </c>
      <c r="E149" s="1850" t="s">
        <v>2431</v>
      </c>
      <c r="F149" s="1850" t="s">
        <v>2432</v>
      </c>
      <c r="G149" s="1850" t="s">
        <v>28</v>
      </c>
      <c r="H149" s="1850" t="s">
        <v>28</v>
      </c>
      <c r="I149" s="1850" t="s">
        <v>861</v>
      </c>
    </row>
    <row customHeight="1" ht="11.25">
      <c r="A150" s="1850" t="s">
        <v>2250</v>
      </c>
      <c r="B150" s="1850" t="s">
        <v>16</v>
      </c>
      <c r="C150" s="1850" t="s">
        <v>2576</v>
      </c>
      <c r="D150" s="1850" t="s">
        <v>2577</v>
      </c>
      <c r="E150" s="1850" t="s">
        <v>2578</v>
      </c>
      <c r="F150" s="1850" t="s">
        <v>2336</v>
      </c>
      <c r="G150" s="1850" t="s">
        <v>28</v>
      </c>
      <c r="H150" s="1850" t="s">
        <v>28</v>
      </c>
      <c r="I150" s="1850" t="s">
        <v>861</v>
      </c>
    </row>
    <row customHeight="1" ht="11.25">
      <c r="A151" s="1850" t="s">
        <v>2250</v>
      </c>
      <c r="B151" s="1850" t="s">
        <v>16</v>
      </c>
      <c r="C151" s="1850" t="s">
        <v>2579</v>
      </c>
      <c r="D151" s="1850" t="s">
        <v>2580</v>
      </c>
      <c r="E151" s="1850" t="s">
        <v>2581</v>
      </c>
      <c r="F151" s="1850" t="s">
        <v>2262</v>
      </c>
      <c r="G151" s="1850" t="s">
        <v>28</v>
      </c>
      <c r="H151" s="1850" t="s">
        <v>28</v>
      </c>
      <c r="I151" s="1850" t="s">
        <v>861</v>
      </c>
    </row>
    <row customHeight="1" ht="11.25">
      <c r="A152" s="1850" t="s">
        <v>2250</v>
      </c>
      <c r="B152" s="1850" t="s">
        <v>16</v>
      </c>
      <c r="C152" s="1850" t="s">
        <v>2436</v>
      </c>
      <c r="D152" s="1850" t="s">
        <v>2437</v>
      </c>
      <c r="E152" s="1850" t="s">
        <v>2438</v>
      </c>
      <c r="F152" s="1850" t="s">
        <v>2254</v>
      </c>
      <c r="G152" s="1850" t="s">
        <v>28</v>
      </c>
      <c r="H152" s="1850" t="s">
        <v>28</v>
      </c>
      <c r="I152" s="1850" t="s">
        <v>861</v>
      </c>
    </row>
    <row customHeight="1" ht="11.25">
      <c r="A153" s="1850" t="s">
        <v>2250</v>
      </c>
      <c r="B153" s="1850" t="s">
        <v>16</v>
      </c>
      <c r="C153" s="1850" t="s">
        <v>2582</v>
      </c>
      <c r="D153" s="1850" t="s">
        <v>2583</v>
      </c>
      <c r="E153" s="1850" t="s">
        <v>2584</v>
      </c>
      <c r="F153" s="1850" t="s">
        <v>2273</v>
      </c>
      <c r="G153" s="1850" t="s">
        <v>2585</v>
      </c>
      <c r="H153" s="1850" t="s">
        <v>28</v>
      </c>
      <c r="I153" s="1850" t="s">
        <v>861</v>
      </c>
    </row>
    <row customHeight="1" ht="11.25">
      <c r="A154" s="1850" t="s">
        <v>2250</v>
      </c>
      <c r="B154" s="1850" t="s">
        <v>16</v>
      </c>
      <c r="C154" s="1850" t="s">
        <v>2586</v>
      </c>
      <c r="D154" s="1850" t="s">
        <v>2587</v>
      </c>
      <c r="E154" s="1850" t="s">
        <v>2588</v>
      </c>
      <c r="F154" s="1850" t="s">
        <v>2262</v>
      </c>
      <c r="G154" s="1850" t="s">
        <v>28</v>
      </c>
      <c r="H154" s="1850" t="s">
        <v>28</v>
      </c>
      <c r="I154" s="1850" t="s">
        <v>861</v>
      </c>
    </row>
    <row customHeight="1" ht="11.25">
      <c r="A155" s="1850" t="s">
        <v>2250</v>
      </c>
      <c r="B155" s="1850" t="s">
        <v>16</v>
      </c>
      <c r="C155" s="1850" t="s">
        <v>2439</v>
      </c>
      <c r="D155" s="1850" t="s">
        <v>2440</v>
      </c>
      <c r="E155" s="1850" t="s">
        <v>2441</v>
      </c>
      <c r="F155" s="1850" t="s">
        <v>2254</v>
      </c>
      <c r="G155" s="1850" t="s">
        <v>2442</v>
      </c>
      <c r="H155" s="1850" t="s">
        <v>28</v>
      </c>
      <c r="I155" s="1850" t="s">
        <v>861</v>
      </c>
    </row>
    <row customHeight="1" ht="11.25">
      <c r="A156" s="1850" t="s">
        <v>2250</v>
      </c>
      <c r="B156" s="1850" t="s">
        <v>16</v>
      </c>
      <c r="C156" s="1850" t="s">
        <v>2449</v>
      </c>
      <c r="D156" s="1850" t="s">
        <v>2450</v>
      </c>
      <c r="E156" s="1850" t="s">
        <v>2451</v>
      </c>
      <c r="F156" s="1850" t="s">
        <v>2254</v>
      </c>
      <c r="G156" s="1850" t="s">
        <v>2452</v>
      </c>
      <c r="H156" s="1850" t="s">
        <v>28</v>
      </c>
      <c r="I156" s="1850" t="s">
        <v>861</v>
      </c>
    </row>
    <row customHeight="1" ht="11.25">
      <c r="A157" s="1850" t="s">
        <v>2250</v>
      </c>
      <c r="B157" s="1850" t="s">
        <v>16</v>
      </c>
      <c r="C157" s="1850" t="s">
        <v>2589</v>
      </c>
      <c r="D157" s="1850" t="s">
        <v>2590</v>
      </c>
      <c r="E157" s="1850" t="s">
        <v>2591</v>
      </c>
      <c r="F157" s="1850" t="s">
        <v>2269</v>
      </c>
      <c r="G157" s="1850" t="s">
        <v>28</v>
      </c>
      <c r="H157" s="1850" t="s">
        <v>28</v>
      </c>
      <c r="I157" s="1850" t="s">
        <v>861</v>
      </c>
    </row>
    <row customHeight="1" ht="11.25">
      <c r="A158" s="1850" t="s">
        <v>2250</v>
      </c>
      <c r="B158" s="1850" t="s">
        <v>16</v>
      </c>
      <c r="C158" s="1850" t="s">
        <v>2592</v>
      </c>
      <c r="D158" s="1850" t="s">
        <v>2593</v>
      </c>
      <c r="E158" s="1850" t="s">
        <v>2594</v>
      </c>
      <c r="F158" s="1850" t="s">
        <v>2254</v>
      </c>
      <c r="G158" s="1850" t="s">
        <v>28</v>
      </c>
      <c r="H158" s="1850" t="s">
        <v>28</v>
      </c>
      <c r="I158" s="1850" t="s">
        <v>861</v>
      </c>
    </row>
    <row customHeight="1" ht="11.25">
      <c r="A159" s="1850" t="s">
        <v>2250</v>
      </c>
      <c r="B159" s="1850" t="s">
        <v>16</v>
      </c>
      <c r="C159" s="1850" t="s">
        <v>2469</v>
      </c>
      <c r="D159" s="1850" t="s">
        <v>2470</v>
      </c>
      <c r="E159" s="1850" t="s">
        <v>2471</v>
      </c>
      <c r="F159" s="1850" t="s">
        <v>2310</v>
      </c>
      <c r="G159" s="1850" t="s">
        <v>28</v>
      </c>
      <c r="H159" s="1850" t="s">
        <v>28</v>
      </c>
      <c r="I159" s="1850" t="s">
        <v>861</v>
      </c>
    </row>
    <row customHeight="1" ht="11.25">
      <c r="A160" s="1850" t="s">
        <v>2250</v>
      </c>
      <c r="B160" s="1850" t="s">
        <v>16</v>
      </c>
      <c r="C160" s="1850" t="s">
        <v>2472</v>
      </c>
      <c r="D160" s="1850" t="s">
        <v>2473</v>
      </c>
      <c r="E160" s="1850" t="s">
        <v>2474</v>
      </c>
      <c r="F160" s="1850" t="s">
        <v>2254</v>
      </c>
      <c r="G160" s="1850" t="s">
        <v>2475</v>
      </c>
      <c r="H160" s="1850" t="s">
        <v>28</v>
      </c>
      <c r="I160" s="1850" t="s">
        <v>861</v>
      </c>
    </row>
    <row customHeight="1" ht="11.25">
      <c r="A161" s="1850" t="s">
        <v>2250</v>
      </c>
      <c r="B161" s="1850" t="s">
        <v>16</v>
      </c>
      <c r="C161" s="1850" t="s">
        <v>2595</v>
      </c>
      <c r="D161" s="1850" t="s">
        <v>2596</v>
      </c>
      <c r="E161" s="1850" t="s">
        <v>2597</v>
      </c>
      <c r="F161" s="1850" t="s">
        <v>2336</v>
      </c>
      <c r="G161" s="1850" t="s">
        <v>28</v>
      </c>
      <c r="H161" s="1850" t="s">
        <v>28</v>
      </c>
      <c r="I161" s="1850" t="s">
        <v>861</v>
      </c>
    </row>
    <row customHeight="1" ht="11.25">
      <c r="A162" s="1850" t="s">
        <v>2250</v>
      </c>
      <c r="B162" s="1850" t="s">
        <v>16</v>
      </c>
      <c r="C162" s="1850" t="s">
        <v>2479</v>
      </c>
      <c r="D162" s="1850" t="s">
        <v>2480</v>
      </c>
      <c r="E162" s="1850" t="s">
        <v>2481</v>
      </c>
      <c r="F162" s="1850" t="s">
        <v>2254</v>
      </c>
      <c r="G162" s="1850" t="s">
        <v>2482</v>
      </c>
      <c r="H162" s="1850" t="s">
        <v>28</v>
      </c>
      <c r="I162" s="1850" t="s">
        <v>861</v>
      </c>
    </row>
    <row customHeight="1" ht="11.25">
      <c r="A163" s="1850" t="s">
        <v>2250</v>
      </c>
      <c r="B163" s="1850" t="s">
        <v>16</v>
      </c>
      <c r="C163" s="1850" t="s">
        <v>2483</v>
      </c>
      <c r="D163" s="1850" t="s">
        <v>2484</v>
      </c>
      <c r="E163" s="1850" t="s">
        <v>2485</v>
      </c>
      <c r="F163" s="1850" t="s">
        <v>2397</v>
      </c>
      <c r="G163" s="1850" t="s">
        <v>28</v>
      </c>
      <c r="H163" s="1850" t="s">
        <v>28</v>
      </c>
      <c r="I163" s="1850" t="s">
        <v>861</v>
      </c>
    </row>
    <row customHeight="1" ht="11.25">
      <c r="A164" s="1850" t="s">
        <v>2250</v>
      </c>
      <c r="B164" s="1850" t="s">
        <v>16</v>
      </c>
      <c r="C164" s="1850" t="s">
        <v>2494</v>
      </c>
      <c r="D164" s="1850" t="s">
        <v>2495</v>
      </c>
      <c r="E164" s="1850" t="s">
        <v>2496</v>
      </c>
      <c r="F164" s="1850" t="s">
        <v>2310</v>
      </c>
      <c r="G164" s="1850" t="s">
        <v>2497</v>
      </c>
      <c r="H164" s="1850" t="s">
        <v>28</v>
      </c>
      <c r="I164" s="1850" t="s">
        <v>861</v>
      </c>
    </row>
    <row customHeight="1" ht="11.25">
      <c r="A165" s="1850" t="s">
        <v>2250</v>
      </c>
      <c r="B165" s="1850" t="s">
        <v>16</v>
      </c>
      <c r="C165" s="1850" t="s">
        <v>28</v>
      </c>
      <c r="D165" s="1850" t="s">
        <v>2507</v>
      </c>
      <c r="E165" s="1850" t="s">
        <v>2508</v>
      </c>
      <c r="F165" s="1850" t="s">
        <v>2254</v>
      </c>
      <c r="G165" s="1850" t="s">
        <v>28</v>
      </c>
      <c r="H165" s="1850" t="s">
        <v>28</v>
      </c>
      <c r="I165" s="1850" t="s">
        <v>861</v>
      </c>
    </row>
    <row customHeight="1" ht="11.25">
      <c r="A166" s="1850" t="s">
        <v>2250</v>
      </c>
      <c r="B166" s="1850" t="s">
        <v>16</v>
      </c>
      <c r="C166" s="1850" t="s">
        <v>2598</v>
      </c>
      <c r="D166" s="1850" t="s">
        <v>2599</v>
      </c>
      <c r="E166" s="1850" t="s">
        <v>2600</v>
      </c>
      <c r="F166" s="1850" t="s">
        <v>2254</v>
      </c>
      <c r="G166" s="1850" t="s">
        <v>28</v>
      </c>
      <c r="H166" s="1850" t="s">
        <v>28</v>
      </c>
      <c r="I166" s="1850" t="s">
        <v>861</v>
      </c>
    </row>
    <row customHeight="1" ht="11.25">
      <c r="A167" s="1850" t="s">
        <v>2250</v>
      </c>
      <c r="B167" s="1850" t="s">
        <v>16</v>
      </c>
      <c r="C167" s="1850" t="s">
        <v>2512</v>
      </c>
      <c r="D167" s="1850" t="s">
        <v>2513</v>
      </c>
      <c r="E167" s="1850" t="s">
        <v>2514</v>
      </c>
      <c r="F167" s="1850" t="s">
        <v>2515</v>
      </c>
      <c r="G167" s="1850" t="s">
        <v>28</v>
      </c>
      <c r="H167" s="1850" t="s">
        <v>28</v>
      </c>
      <c r="I167" s="1850" t="s">
        <v>861</v>
      </c>
    </row>
    <row customHeight="1" ht="11.25">
      <c r="A168" s="1850" t="s">
        <v>2250</v>
      </c>
      <c r="B168" s="1850" t="s">
        <v>16</v>
      </c>
      <c r="C168" s="1850" t="s">
        <v>2516</v>
      </c>
      <c r="D168" s="1850" t="s">
        <v>2517</v>
      </c>
      <c r="E168" s="1850" t="s">
        <v>2514</v>
      </c>
      <c r="F168" s="1850" t="s">
        <v>2518</v>
      </c>
      <c r="G168" s="1850" t="s">
        <v>2519</v>
      </c>
      <c r="H168" s="1850" t="s">
        <v>28</v>
      </c>
      <c r="I168" s="1850" t="s">
        <v>861</v>
      </c>
    </row>
    <row customHeight="1" ht="11.25">
      <c r="A169" s="1850" t="s">
        <v>2250</v>
      </c>
      <c r="B169" s="1850" t="s">
        <v>16</v>
      </c>
      <c r="C169" s="1850" t="s">
        <v>2601</v>
      </c>
      <c r="D169" s="1850" t="s">
        <v>2602</v>
      </c>
      <c r="E169" s="1850" t="s">
        <v>2603</v>
      </c>
      <c r="F169" s="1850" t="s">
        <v>2254</v>
      </c>
      <c r="G169" s="1850" t="s">
        <v>28</v>
      </c>
      <c r="H169" s="1850" t="s">
        <v>28</v>
      </c>
      <c r="I169" s="1850" t="s">
        <v>861</v>
      </c>
    </row>
    <row customHeight="1" ht="11.25">
      <c r="A170" s="1850" t="s">
        <v>2250</v>
      </c>
      <c r="B170" s="1850" t="s">
        <v>16</v>
      </c>
      <c r="C170" s="1850" t="s">
        <v>2604</v>
      </c>
      <c r="D170" s="1850" t="s">
        <v>2605</v>
      </c>
      <c r="E170" s="1850" t="s">
        <v>2606</v>
      </c>
      <c r="F170" s="1850" t="s">
        <v>2368</v>
      </c>
      <c r="G170" s="1850" t="s">
        <v>28</v>
      </c>
      <c r="H170" s="1850" t="s">
        <v>28</v>
      </c>
      <c r="I170" s="1850" t="s">
        <v>861</v>
      </c>
    </row>
    <row customHeight="1" ht="11.25">
      <c r="A171" s="1850" t="s">
        <v>2250</v>
      </c>
      <c r="B171" s="1850" t="s">
        <v>16</v>
      </c>
      <c r="C171" s="1850" t="s">
        <v>2251</v>
      </c>
      <c r="D171" s="1850" t="s">
        <v>2252</v>
      </c>
      <c r="E171" s="1850" t="s">
        <v>2253</v>
      </c>
      <c r="F171" s="1850" t="s">
        <v>2254</v>
      </c>
      <c r="G171" s="1850" t="s">
        <v>28</v>
      </c>
      <c r="H171" s="1850" t="s">
        <v>28</v>
      </c>
      <c r="I171" s="1850" t="s">
        <v>914</v>
      </c>
    </row>
    <row customHeight="1" ht="11.25">
      <c r="A172" s="1850" t="s">
        <v>2250</v>
      </c>
      <c r="B172" s="1850" t="s">
        <v>16</v>
      </c>
      <c r="C172" s="1850" t="s">
        <v>2255</v>
      </c>
      <c r="D172" s="1850" t="s">
        <v>2256</v>
      </c>
      <c r="E172" s="1850" t="s">
        <v>2257</v>
      </c>
      <c r="F172" s="1850" t="s">
        <v>2258</v>
      </c>
      <c r="G172" s="1850" t="s">
        <v>28</v>
      </c>
      <c r="H172" s="1850" t="s">
        <v>28</v>
      </c>
      <c r="I172" s="1850" t="s">
        <v>914</v>
      </c>
    </row>
    <row customHeight="1" ht="11.25">
      <c r="A173" s="1850" t="s">
        <v>2250</v>
      </c>
      <c r="B173" s="1850" t="s">
        <v>16</v>
      </c>
      <c r="C173" s="1850" t="s">
        <v>2278</v>
      </c>
      <c r="D173" s="1850" t="s">
        <v>2279</v>
      </c>
      <c r="E173" s="1850" t="s">
        <v>2280</v>
      </c>
      <c r="F173" s="1850" t="s">
        <v>2254</v>
      </c>
      <c r="G173" s="1850" t="s">
        <v>28</v>
      </c>
      <c r="H173" s="1850" t="s">
        <v>28</v>
      </c>
      <c r="I173" s="1850" t="s">
        <v>914</v>
      </c>
    </row>
    <row customHeight="1" ht="11.25">
      <c r="A174" s="1850" t="s">
        <v>2250</v>
      </c>
      <c r="B174" s="1850" t="s">
        <v>16</v>
      </c>
      <c r="C174" s="1850" t="s">
        <v>2534</v>
      </c>
      <c r="D174" s="1850" t="s">
        <v>2535</v>
      </c>
      <c r="E174" s="1850" t="s">
        <v>2536</v>
      </c>
      <c r="F174" s="1850" t="s">
        <v>2375</v>
      </c>
      <c r="G174" s="1850" t="s">
        <v>28</v>
      </c>
      <c r="H174" s="1850" t="s">
        <v>28</v>
      </c>
      <c r="I174" s="1850" t="s">
        <v>914</v>
      </c>
    </row>
    <row customHeight="1" ht="11.25">
      <c r="A175" s="1850" t="s">
        <v>2250</v>
      </c>
      <c r="B175" s="1850" t="s">
        <v>16</v>
      </c>
      <c r="C175" s="1850" t="s">
        <v>2281</v>
      </c>
      <c r="D175" s="1850" t="s">
        <v>2282</v>
      </c>
      <c r="E175" s="1850" t="s">
        <v>2283</v>
      </c>
      <c r="F175" s="1850" t="s">
        <v>2284</v>
      </c>
      <c r="G175" s="1850" t="s">
        <v>28</v>
      </c>
      <c r="H175" s="1850" t="s">
        <v>28</v>
      </c>
      <c r="I175" s="1850" t="s">
        <v>914</v>
      </c>
    </row>
    <row customHeight="1" ht="11.25">
      <c r="A176" s="1850" t="s">
        <v>2250</v>
      </c>
      <c r="B176" s="1850" t="s">
        <v>16</v>
      </c>
      <c r="C176" s="1850" t="s">
        <v>2537</v>
      </c>
      <c r="D176" s="1850" t="s">
        <v>2538</v>
      </c>
      <c r="E176" s="1850" t="s">
        <v>2539</v>
      </c>
      <c r="F176" s="1850" t="s">
        <v>2254</v>
      </c>
      <c r="G176" s="1850" t="s">
        <v>28</v>
      </c>
      <c r="H176" s="1850" t="s">
        <v>28</v>
      </c>
      <c r="I176" s="1850" t="s">
        <v>914</v>
      </c>
    </row>
    <row customHeight="1" ht="11.25">
      <c r="A177" s="1850" t="s">
        <v>2250</v>
      </c>
      <c r="B177" s="1850" t="s">
        <v>16</v>
      </c>
      <c r="C177" s="1850" t="s">
        <v>2288</v>
      </c>
      <c r="D177" s="1850" t="s">
        <v>2289</v>
      </c>
      <c r="E177" s="1850" t="s">
        <v>2290</v>
      </c>
      <c r="F177" s="1850" t="s">
        <v>2269</v>
      </c>
      <c r="G177" s="1850" t="s">
        <v>2291</v>
      </c>
      <c r="H177" s="1850" t="s">
        <v>28</v>
      </c>
      <c r="I177" s="1850" t="s">
        <v>914</v>
      </c>
    </row>
    <row customHeight="1" ht="11.25">
      <c r="A178" s="1850" t="s">
        <v>2250</v>
      </c>
      <c r="B178" s="1850" t="s">
        <v>16</v>
      </c>
      <c r="C178" s="1850" t="s">
        <v>2292</v>
      </c>
      <c r="D178" s="1850" t="s">
        <v>2293</v>
      </c>
      <c r="E178" s="1850" t="s">
        <v>2294</v>
      </c>
      <c r="F178" s="1850" t="s">
        <v>2295</v>
      </c>
      <c r="G178" s="1850" t="s">
        <v>28</v>
      </c>
      <c r="H178" s="1850" t="s">
        <v>28</v>
      </c>
      <c r="I178" s="1850" t="s">
        <v>914</v>
      </c>
    </row>
    <row customHeight="1" ht="11.25">
      <c r="A179" s="1850" t="s">
        <v>2250</v>
      </c>
      <c r="B179" s="1850" t="s">
        <v>16</v>
      </c>
      <c r="C179" s="1850" t="s">
        <v>2296</v>
      </c>
      <c r="D179" s="1850" t="s">
        <v>2297</v>
      </c>
      <c r="E179" s="1850" t="s">
        <v>2298</v>
      </c>
      <c r="F179" s="1850" t="s">
        <v>2295</v>
      </c>
      <c r="G179" s="1850" t="s">
        <v>28</v>
      </c>
      <c r="H179" s="1850" t="s">
        <v>28</v>
      </c>
      <c r="I179" s="1850" t="s">
        <v>914</v>
      </c>
    </row>
    <row customHeight="1" ht="11.25">
      <c r="A180" s="1850" t="s">
        <v>2250</v>
      </c>
      <c r="B180" s="1850" t="s">
        <v>16</v>
      </c>
      <c r="C180" s="1850" t="s">
        <v>2540</v>
      </c>
      <c r="D180" s="1850" t="s">
        <v>2541</v>
      </c>
      <c r="E180" s="1850" t="s">
        <v>2542</v>
      </c>
      <c r="F180" s="1850" t="s">
        <v>2302</v>
      </c>
      <c r="G180" s="1850" t="s">
        <v>2543</v>
      </c>
      <c r="H180" s="1850" t="s">
        <v>28</v>
      </c>
      <c r="I180" s="1850" t="s">
        <v>914</v>
      </c>
    </row>
    <row customHeight="1" ht="11.25">
      <c r="A181" s="1850" t="s">
        <v>2250</v>
      </c>
      <c r="B181" s="1850" t="s">
        <v>16</v>
      </c>
      <c r="C181" s="1850" t="s">
        <v>2544</v>
      </c>
      <c r="D181" s="1850" t="s">
        <v>2545</v>
      </c>
      <c r="E181" s="1850" t="s">
        <v>2305</v>
      </c>
      <c r="F181" s="1850" t="s">
        <v>2546</v>
      </c>
      <c r="G181" s="1850" t="s">
        <v>28</v>
      </c>
      <c r="H181" s="1850" t="s">
        <v>28</v>
      </c>
      <c r="I181" s="1850" t="s">
        <v>914</v>
      </c>
    </row>
    <row customHeight="1" ht="11.25">
      <c r="A182" s="1850" t="s">
        <v>2250</v>
      </c>
      <c r="B182" s="1850" t="s">
        <v>16</v>
      </c>
      <c r="C182" s="1850" t="s">
        <v>2299</v>
      </c>
      <c r="D182" s="1850" t="s">
        <v>2300</v>
      </c>
      <c r="E182" s="1850" t="s">
        <v>2301</v>
      </c>
      <c r="F182" s="1850" t="s">
        <v>2302</v>
      </c>
      <c r="G182" s="1850" t="s">
        <v>28</v>
      </c>
      <c r="H182" s="1850" t="s">
        <v>28</v>
      </c>
      <c r="I182" s="1850" t="s">
        <v>914</v>
      </c>
    </row>
    <row customHeight="1" ht="11.25">
      <c r="A183" s="1850" t="s">
        <v>2250</v>
      </c>
      <c r="B183" s="1850" t="s">
        <v>16</v>
      </c>
      <c r="C183" s="1850" t="s">
        <v>2547</v>
      </c>
      <c r="D183" s="1850" t="s">
        <v>2548</v>
      </c>
      <c r="E183" s="1850" t="s">
        <v>2549</v>
      </c>
      <c r="F183" s="1850" t="s">
        <v>54</v>
      </c>
      <c r="G183" s="1850" t="s">
        <v>28</v>
      </c>
      <c r="H183" s="1850" t="s">
        <v>28</v>
      </c>
      <c r="I183" s="1850" t="s">
        <v>914</v>
      </c>
    </row>
    <row customHeight="1" ht="11.25">
      <c r="A184" s="1850" t="s">
        <v>2250</v>
      </c>
      <c r="B184" s="1850" t="s">
        <v>16</v>
      </c>
      <c r="C184" s="1850" t="s">
        <v>2303</v>
      </c>
      <c r="D184" s="1850" t="s">
        <v>2304</v>
      </c>
      <c r="E184" s="1850" t="s">
        <v>2305</v>
      </c>
      <c r="F184" s="1850" t="s">
        <v>2306</v>
      </c>
      <c r="G184" s="1850" t="s">
        <v>28</v>
      </c>
      <c r="H184" s="1850" t="s">
        <v>28</v>
      </c>
      <c r="I184" s="1850" t="s">
        <v>914</v>
      </c>
    </row>
    <row customHeight="1" ht="11.25">
      <c r="A185" s="1850" t="s">
        <v>2250</v>
      </c>
      <c r="B185" s="1850" t="s">
        <v>16</v>
      </c>
      <c r="C185" s="1850" t="s">
        <v>2307</v>
      </c>
      <c r="D185" s="1850" t="s">
        <v>2308</v>
      </c>
      <c r="E185" s="1850" t="s">
        <v>2309</v>
      </c>
      <c r="F185" s="1850" t="s">
        <v>2310</v>
      </c>
      <c r="G185" s="1850" t="s">
        <v>28</v>
      </c>
      <c r="H185" s="1850" t="s">
        <v>28</v>
      </c>
      <c r="I185" s="1850" t="s">
        <v>914</v>
      </c>
    </row>
    <row customHeight="1" ht="11.25">
      <c r="A186" s="1850" t="s">
        <v>2250</v>
      </c>
      <c r="B186" s="1850" t="s">
        <v>16</v>
      </c>
      <c r="C186" s="1850" t="s">
        <v>2314</v>
      </c>
      <c r="D186" s="1850" t="s">
        <v>2315</v>
      </c>
      <c r="E186" s="1850" t="s">
        <v>2316</v>
      </c>
      <c r="F186" s="1850" t="s">
        <v>2317</v>
      </c>
      <c r="G186" s="1850" t="s">
        <v>2318</v>
      </c>
      <c r="H186" s="1850" t="s">
        <v>28</v>
      </c>
      <c r="I186" s="1850" t="s">
        <v>914</v>
      </c>
    </row>
    <row customHeight="1" ht="11.25">
      <c r="A187" s="1850" t="s">
        <v>2250</v>
      </c>
      <c r="B187" s="1850" t="s">
        <v>16</v>
      </c>
      <c r="C187" s="1850" t="s">
        <v>2319</v>
      </c>
      <c r="D187" s="1850" t="s">
        <v>2320</v>
      </c>
      <c r="E187" s="1850" t="s">
        <v>2321</v>
      </c>
      <c r="F187" s="1850" t="s">
        <v>2277</v>
      </c>
      <c r="G187" s="1850" t="s">
        <v>28</v>
      </c>
      <c r="H187" s="1850" t="s">
        <v>28</v>
      </c>
      <c r="I187" s="1850" t="s">
        <v>914</v>
      </c>
    </row>
    <row customHeight="1" ht="11.25">
      <c r="A188" s="1850" t="s">
        <v>2250</v>
      </c>
      <c r="B188" s="1850" t="s">
        <v>16</v>
      </c>
      <c r="C188" s="1850" t="s">
        <v>2322</v>
      </c>
      <c r="D188" s="1850" t="s">
        <v>2323</v>
      </c>
      <c r="E188" s="1850" t="s">
        <v>2324</v>
      </c>
      <c r="F188" s="1850" t="s">
        <v>2325</v>
      </c>
      <c r="G188" s="1850" t="s">
        <v>2326</v>
      </c>
      <c r="H188" s="1850" t="s">
        <v>28</v>
      </c>
      <c r="I188" s="1850" t="s">
        <v>914</v>
      </c>
    </row>
    <row customHeight="1" ht="11.25">
      <c r="A189" s="1850" t="s">
        <v>2250</v>
      </c>
      <c r="B189" s="1850" t="s">
        <v>16</v>
      </c>
      <c r="C189" s="1850" t="s">
        <v>2334</v>
      </c>
      <c r="D189" s="1850" t="s">
        <v>2331</v>
      </c>
      <c r="E189" s="1850" t="s">
        <v>2335</v>
      </c>
      <c r="F189" s="1850" t="s">
        <v>2336</v>
      </c>
      <c r="G189" s="1850" t="s">
        <v>2337</v>
      </c>
      <c r="H189" s="1850" t="s">
        <v>28</v>
      </c>
      <c r="I189" s="1850" t="s">
        <v>914</v>
      </c>
    </row>
    <row customHeight="1" ht="11.25">
      <c r="A190" s="1850" t="s">
        <v>2250</v>
      </c>
      <c r="B190" s="1850" t="s">
        <v>16</v>
      </c>
      <c r="C190" s="1850" t="s">
        <v>2338</v>
      </c>
      <c r="D190" s="1850" t="s">
        <v>2339</v>
      </c>
      <c r="E190" s="1850" t="s">
        <v>2340</v>
      </c>
      <c r="F190" s="1850" t="s">
        <v>2336</v>
      </c>
      <c r="G190" s="1850" t="s">
        <v>2341</v>
      </c>
      <c r="H190" s="1850" t="s">
        <v>28</v>
      </c>
      <c r="I190" s="1850" t="s">
        <v>914</v>
      </c>
    </row>
    <row customHeight="1" ht="11.25">
      <c r="A191" s="1850" t="s">
        <v>2250</v>
      </c>
      <c r="B191" s="1850" t="s">
        <v>16</v>
      </c>
      <c r="C191" s="1850" t="s">
        <v>2342</v>
      </c>
      <c r="D191" s="1850" t="s">
        <v>2343</v>
      </c>
      <c r="E191" s="1850" t="s">
        <v>2344</v>
      </c>
      <c r="F191" s="1850" t="s">
        <v>2325</v>
      </c>
      <c r="G191" s="1850" t="s">
        <v>28</v>
      </c>
      <c r="H191" s="1850" t="s">
        <v>28</v>
      </c>
      <c r="I191" s="1850" t="s">
        <v>914</v>
      </c>
    </row>
    <row customHeight="1" ht="11.25">
      <c r="A192" s="1850" t="s">
        <v>2250</v>
      </c>
      <c r="B192" s="1850" t="s">
        <v>16</v>
      </c>
      <c r="C192" s="1850" t="s">
        <v>2345</v>
      </c>
      <c r="D192" s="1850" t="s">
        <v>2346</v>
      </c>
      <c r="E192" s="1850" t="s">
        <v>2347</v>
      </c>
      <c r="F192" s="1850" t="s">
        <v>2348</v>
      </c>
      <c r="G192" s="1850" t="s">
        <v>28</v>
      </c>
      <c r="H192" s="1850" t="s">
        <v>28</v>
      </c>
      <c r="I192" s="1850" t="s">
        <v>914</v>
      </c>
    </row>
    <row customHeight="1" ht="11.25">
      <c r="A193" s="1850" t="s">
        <v>2250</v>
      </c>
      <c r="B193" s="1850" t="s">
        <v>16</v>
      </c>
      <c r="C193" s="1850" t="s">
        <v>2349</v>
      </c>
      <c r="D193" s="1850" t="s">
        <v>2350</v>
      </c>
      <c r="E193" s="1850" t="s">
        <v>2351</v>
      </c>
      <c r="F193" s="1850" t="s">
        <v>2325</v>
      </c>
      <c r="G193" s="1850" t="s">
        <v>2352</v>
      </c>
      <c r="H193" s="1850" t="s">
        <v>28</v>
      </c>
      <c r="I193" s="1850" t="s">
        <v>914</v>
      </c>
    </row>
    <row customHeight="1" ht="11.25">
      <c r="A194" s="1850" t="s">
        <v>2250</v>
      </c>
      <c r="B194" s="1850" t="s">
        <v>16</v>
      </c>
      <c r="C194" s="1850" t="s">
        <v>2553</v>
      </c>
      <c r="D194" s="1850" t="s">
        <v>2554</v>
      </c>
      <c r="E194" s="1850" t="s">
        <v>2555</v>
      </c>
      <c r="F194" s="1850" t="s">
        <v>2336</v>
      </c>
      <c r="G194" s="1850" t="s">
        <v>28</v>
      </c>
      <c r="H194" s="1850" t="s">
        <v>28</v>
      </c>
      <c r="I194" s="1850" t="s">
        <v>914</v>
      </c>
    </row>
    <row customHeight="1" ht="11.25">
      <c r="A195" s="1850" t="s">
        <v>2250</v>
      </c>
      <c r="B195" s="1850" t="s">
        <v>16</v>
      </c>
      <c r="C195" s="1850" t="s">
        <v>2556</v>
      </c>
      <c r="D195" s="1850" t="s">
        <v>2557</v>
      </c>
      <c r="E195" s="1850" t="s">
        <v>2558</v>
      </c>
      <c r="F195" s="1850" t="s">
        <v>2273</v>
      </c>
      <c r="G195" s="1850" t="s">
        <v>2559</v>
      </c>
      <c r="H195" s="1850" t="s">
        <v>28</v>
      </c>
      <c r="I195" s="1850" t="s">
        <v>914</v>
      </c>
    </row>
    <row customHeight="1" ht="11.25">
      <c r="A196" s="1850" t="s">
        <v>2250</v>
      </c>
      <c r="B196" s="1850" t="s">
        <v>16</v>
      </c>
      <c r="C196" s="1850" t="s">
        <v>2353</v>
      </c>
      <c r="D196" s="1850" t="s">
        <v>2354</v>
      </c>
      <c r="E196" s="1850" t="s">
        <v>2355</v>
      </c>
      <c r="F196" s="1850" t="s">
        <v>2295</v>
      </c>
      <c r="G196" s="1850" t="s">
        <v>2356</v>
      </c>
      <c r="H196" s="1850" t="s">
        <v>28</v>
      </c>
      <c r="I196" s="1850" t="s">
        <v>914</v>
      </c>
    </row>
    <row customHeight="1" ht="11.25">
      <c r="A197" s="1850" t="s">
        <v>2250</v>
      </c>
      <c r="B197" s="1850" t="s">
        <v>16</v>
      </c>
      <c r="C197" s="1850" t="s">
        <v>2361</v>
      </c>
      <c r="D197" s="1850" t="s">
        <v>2362</v>
      </c>
      <c r="E197" s="1850" t="s">
        <v>2363</v>
      </c>
      <c r="F197" s="1850" t="s">
        <v>2269</v>
      </c>
      <c r="G197" s="1850" t="s">
        <v>2364</v>
      </c>
      <c r="H197" s="1850" t="s">
        <v>28</v>
      </c>
      <c r="I197" s="1850" t="s">
        <v>914</v>
      </c>
    </row>
    <row customHeight="1" ht="11.25">
      <c r="A198" s="1850" t="s">
        <v>2250</v>
      </c>
      <c r="B198" s="1850" t="s">
        <v>16</v>
      </c>
      <c r="C198" s="1850" t="s">
        <v>2365</v>
      </c>
      <c r="D198" s="1850" t="s">
        <v>2366</v>
      </c>
      <c r="E198" s="1850" t="s">
        <v>2367</v>
      </c>
      <c r="F198" s="1850" t="s">
        <v>2368</v>
      </c>
      <c r="G198" s="1850" t="s">
        <v>28</v>
      </c>
      <c r="H198" s="1850" t="s">
        <v>28</v>
      </c>
      <c r="I198" s="1850" t="s">
        <v>914</v>
      </c>
    </row>
    <row customHeight="1" ht="11.25">
      <c r="A199" s="1850" t="s">
        <v>2250</v>
      </c>
      <c r="B199" s="1850" t="s">
        <v>16</v>
      </c>
      <c r="C199" s="1850" t="s">
        <v>13</v>
      </c>
      <c r="D199" s="1850" t="s">
        <v>49</v>
      </c>
      <c r="E199" s="1850" t="s">
        <v>52</v>
      </c>
      <c r="F199" s="1850" t="s">
        <v>54</v>
      </c>
      <c r="G199" s="1850" t="s">
        <v>28</v>
      </c>
      <c r="H199" s="1850" t="s">
        <v>28</v>
      </c>
      <c r="I199" s="1850" t="s">
        <v>914</v>
      </c>
    </row>
    <row customHeight="1" ht="11.25">
      <c r="A200" s="1850" t="s">
        <v>2250</v>
      </c>
      <c r="B200" s="1850" t="s">
        <v>16</v>
      </c>
      <c r="C200" s="1850" t="s">
        <v>2372</v>
      </c>
      <c r="D200" s="1850" t="s">
        <v>2373</v>
      </c>
      <c r="E200" s="1850" t="s">
        <v>2374</v>
      </c>
      <c r="F200" s="1850" t="s">
        <v>2375</v>
      </c>
      <c r="G200" s="1850" t="s">
        <v>28</v>
      </c>
      <c r="H200" s="1850" t="s">
        <v>28</v>
      </c>
      <c r="I200" s="1850" t="s">
        <v>914</v>
      </c>
    </row>
    <row customHeight="1" ht="11.25">
      <c r="A201" s="1850" t="s">
        <v>2250</v>
      </c>
      <c r="B201" s="1850" t="s">
        <v>16</v>
      </c>
      <c r="C201" s="1850" t="s">
        <v>2379</v>
      </c>
      <c r="D201" s="1850" t="s">
        <v>2380</v>
      </c>
      <c r="E201" s="1850" t="s">
        <v>2381</v>
      </c>
      <c r="F201" s="1850" t="s">
        <v>2310</v>
      </c>
      <c r="G201" s="1850" t="s">
        <v>28</v>
      </c>
      <c r="H201" s="1850" t="s">
        <v>28</v>
      </c>
      <c r="I201" s="1850" t="s">
        <v>914</v>
      </c>
    </row>
    <row customHeight="1" ht="11.25">
      <c r="A202" s="1850" t="s">
        <v>2250</v>
      </c>
      <c r="B202" s="1850" t="s">
        <v>16</v>
      </c>
      <c r="C202" s="1850" t="s">
        <v>2385</v>
      </c>
      <c r="D202" s="1850" t="s">
        <v>2386</v>
      </c>
      <c r="E202" s="1850" t="s">
        <v>2387</v>
      </c>
      <c r="F202" s="1850" t="s">
        <v>2336</v>
      </c>
      <c r="G202" s="1850" t="s">
        <v>2388</v>
      </c>
      <c r="H202" s="1850" t="s">
        <v>28</v>
      </c>
      <c r="I202" s="1850" t="s">
        <v>914</v>
      </c>
    </row>
    <row customHeight="1" ht="11.25">
      <c r="A203" s="1850" t="s">
        <v>2250</v>
      </c>
      <c r="B203" s="1850" t="s">
        <v>16</v>
      </c>
      <c r="C203" s="1850" t="s">
        <v>2560</v>
      </c>
      <c r="D203" s="1850" t="s">
        <v>2561</v>
      </c>
      <c r="E203" s="1850" t="s">
        <v>2562</v>
      </c>
      <c r="F203" s="1850" t="s">
        <v>2262</v>
      </c>
      <c r="G203" s="1850" t="s">
        <v>28</v>
      </c>
      <c r="H203" s="1850" t="s">
        <v>28</v>
      </c>
      <c r="I203" s="1850" t="s">
        <v>914</v>
      </c>
    </row>
    <row customHeight="1" ht="11.25">
      <c r="A204" s="1850" t="s">
        <v>2250</v>
      </c>
      <c r="B204" s="1850" t="s">
        <v>16</v>
      </c>
      <c r="C204" s="1850" t="s">
        <v>2389</v>
      </c>
      <c r="D204" s="1850" t="s">
        <v>2390</v>
      </c>
      <c r="E204" s="1850" t="s">
        <v>2391</v>
      </c>
      <c r="F204" s="1850" t="s">
        <v>2392</v>
      </c>
      <c r="G204" s="1850" t="s">
        <v>2393</v>
      </c>
      <c r="H204" s="1850" t="s">
        <v>28</v>
      </c>
      <c r="I204" s="1850" t="s">
        <v>914</v>
      </c>
    </row>
    <row customHeight="1" ht="11.25">
      <c r="A205" s="1850" t="s">
        <v>2250</v>
      </c>
      <c r="B205" s="1850" t="s">
        <v>16</v>
      </c>
      <c r="C205" s="1850" t="s">
        <v>2563</v>
      </c>
      <c r="D205" s="1850" t="s">
        <v>2564</v>
      </c>
      <c r="E205" s="1850" t="s">
        <v>2565</v>
      </c>
      <c r="F205" s="1850" t="s">
        <v>2348</v>
      </c>
      <c r="G205" s="1850" t="s">
        <v>2566</v>
      </c>
      <c r="H205" s="1850" t="s">
        <v>28</v>
      </c>
      <c r="I205" s="1850" t="s">
        <v>914</v>
      </c>
    </row>
    <row customHeight="1" ht="11.25">
      <c r="A206" s="1850" t="s">
        <v>2250</v>
      </c>
      <c r="B206" s="1850" t="s">
        <v>16</v>
      </c>
      <c r="C206" s="1850" t="s">
        <v>2567</v>
      </c>
      <c r="D206" s="1850" t="s">
        <v>2568</v>
      </c>
      <c r="E206" s="1850" t="s">
        <v>2569</v>
      </c>
      <c r="F206" s="1850" t="s">
        <v>2392</v>
      </c>
      <c r="G206" s="1850" t="s">
        <v>28</v>
      </c>
      <c r="H206" s="1850" t="s">
        <v>28</v>
      </c>
      <c r="I206" s="1850" t="s">
        <v>914</v>
      </c>
    </row>
    <row customHeight="1" ht="11.25">
      <c r="A207" s="1850" t="s">
        <v>2250</v>
      </c>
      <c r="B207" s="1850" t="s">
        <v>16</v>
      </c>
      <c r="C207" s="1850" t="s">
        <v>2570</v>
      </c>
      <c r="D207" s="1850" t="s">
        <v>2571</v>
      </c>
      <c r="E207" s="1850" t="s">
        <v>2572</v>
      </c>
      <c r="F207" s="1850" t="s">
        <v>2262</v>
      </c>
      <c r="G207" s="1850" t="s">
        <v>28</v>
      </c>
      <c r="H207" s="1850" t="s">
        <v>28</v>
      </c>
      <c r="I207" s="1850" t="s">
        <v>914</v>
      </c>
    </row>
    <row customHeight="1" ht="11.25">
      <c r="A208" s="1850" t="s">
        <v>2250</v>
      </c>
      <c r="B208" s="1850" t="s">
        <v>16</v>
      </c>
      <c r="C208" s="1850" t="s">
        <v>2573</v>
      </c>
      <c r="D208" s="1850" t="s">
        <v>2574</v>
      </c>
      <c r="E208" s="1850" t="s">
        <v>2575</v>
      </c>
      <c r="F208" s="1850" t="s">
        <v>2254</v>
      </c>
      <c r="G208" s="1850" t="s">
        <v>28</v>
      </c>
      <c r="H208" s="1850" t="s">
        <v>28</v>
      </c>
      <c r="I208" s="1850" t="s">
        <v>914</v>
      </c>
    </row>
    <row customHeight="1" ht="11.25">
      <c r="A209" s="1850" t="s">
        <v>2250</v>
      </c>
      <c r="B209" s="1850" t="s">
        <v>16</v>
      </c>
      <c r="C209" s="1850" t="s">
        <v>2404</v>
      </c>
      <c r="D209" s="1850" t="s">
        <v>2405</v>
      </c>
      <c r="E209" s="1850" t="s">
        <v>2406</v>
      </c>
      <c r="F209" s="1850" t="s">
        <v>2295</v>
      </c>
      <c r="G209" s="1850" t="s">
        <v>28</v>
      </c>
      <c r="H209" s="1850" t="s">
        <v>28</v>
      </c>
      <c r="I209" s="1850" t="s">
        <v>914</v>
      </c>
    </row>
    <row customHeight="1" ht="11.25">
      <c r="A210" s="1850" t="s">
        <v>2250</v>
      </c>
      <c r="B210" s="1850" t="s">
        <v>16</v>
      </c>
      <c r="C210" s="1850" t="s">
        <v>2407</v>
      </c>
      <c r="D210" s="1850" t="s">
        <v>2408</v>
      </c>
      <c r="E210" s="1850" t="s">
        <v>2409</v>
      </c>
      <c r="F210" s="1850" t="s">
        <v>2397</v>
      </c>
      <c r="G210" s="1850" t="s">
        <v>2410</v>
      </c>
      <c r="H210" s="1850" t="s">
        <v>28</v>
      </c>
      <c r="I210" s="1850" t="s">
        <v>914</v>
      </c>
    </row>
    <row customHeight="1" ht="11.25">
      <c r="A211" s="1850" t="s">
        <v>2250</v>
      </c>
      <c r="B211" s="1850" t="s">
        <v>16</v>
      </c>
      <c r="C211" s="1850" t="s">
        <v>2426</v>
      </c>
      <c r="D211" s="1850" t="s">
        <v>2427</v>
      </c>
      <c r="E211" s="1850" t="s">
        <v>2428</v>
      </c>
      <c r="F211" s="1850" t="s">
        <v>2306</v>
      </c>
      <c r="G211" s="1850" t="s">
        <v>28</v>
      </c>
      <c r="H211" s="1850" t="s">
        <v>28</v>
      </c>
      <c r="I211" s="1850" t="s">
        <v>914</v>
      </c>
    </row>
    <row customHeight="1" ht="11.25">
      <c r="A212" s="1850" t="s">
        <v>2250</v>
      </c>
      <c r="B212" s="1850" t="s">
        <v>16</v>
      </c>
      <c r="C212" s="1850" t="s">
        <v>2576</v>
      </c>
      <c r="D212" s="1850" t="s">
        <v>2577</v>
      </c>
      <c r="E212" s="1850" t="s">
        <v>2578</v>
      </c>
      <c r="F212" s="1850" t="s">
        <v>2336</v>
      </c>
      <c r="G212" s="1850" t="s">
        <v>28</v>
      </c>
      <c r="H212" s="1850" t="s">
        <v>28</v>
      </c>
      <c r="I212" s="1850" t="s">
        <v>914</v>
      </c>
    </row>
    <row customHeight="1" ht="11.25">
      <c r="A213" s="1850" t="s">
        <v>2250</v>
      </c>
      <c r="B213" s="1850" t="s">
        <v>16</v>
      </c>
      <c r="C213" s="1850" t="s">
        <v>2579</v>
      </c>
      <c r="D213" s="1850" t="s">
        <v>2580</v>
      </c>
      <c r="E213" s="1850" t="s">
        <v>2581</v>
      </c>
      <c r="F213" s="1850" t="s">
        <v>2262</v>
      </c>
      <c r="G213" s="1850" t="s">
        <v>28</v>
      </c>
      <c r="H213" s="1850" t="s">
        <v>28</v>
      </c>
      <c r="I213" s="1850" t="s">
        <v>914</v>
      </c>
    </row>
    <row customHeight="1" ht="11.25">
      <c r="A214" s="1850" t="s">
        <v>2250</v>
      </c>
      <c r="B214" s="1850" t="s">
        <v>16</v>
      </c>
      <c r="C214" s="1850" t="s">
        <v>2436</v>
      </c>
      <c r="D214" s="1850" t="s">
        <v>2437</v>
      </c>
      <c r="E214" s="1850" t="s">
        <v>2438</v>
      </c>
      <c r="F214" s="1850" t="s">
        <v>2254</v>
      </c>
      <c r="G214" s="1850" t="s">
        <v>28</v>
      </c>
      <c r="H214" s="1850" t="s">
        <v>28</v>
      </c>
      <c r="I214" s="1850" t="s">
        <v>914</v>
      </c>
    </row>
    <row customHeight="1" ht="11.25">
      <c r="A215" s="1850" t="s">
        <v>2250</v>
      </c>
      <c r="B215" s="1850" t="s">
        <v>16</v>
      </c>
      <c r="C215" s="1850" t="s">
        <v>2582</v>
      </c>
      <c r="D215" s="1850" t="s">
        <v>2583</v>
      </c>
      <c r="E215" s="1850" t="s">
        <v>2584</v>
      </c>
      <c r="F215" s="1850" t="s">
        <v>2273</v>
      </c>
      <c r="G215" s="1850" t="s">
        <v>2585</v>
      </c>
      <c r="H215" s="1850" t="s">
        <v>28</v>
      </c>
      <c r="I215" s="1850" t="s">
        <v>914</v>
      </c>
    </row>
    <row customHeight="1" ht="11.25">
      <c r="A216" s="1850" t="s">
        <v>2250</v>
      </c>
      <c r="B216" s="1850" t="s">
        <v>16</v>
      </c>
      <c r="C216" s="1850" t="s">
        <v>2586</v>
      </c>
      <c r="D216" s="1850" t="s">
        <v>2587</v>
      </c>
      <c r="E216" s="1850" t="s">
        <v>2588</v>
      </c>
      <c r="F216" s="1850" t="s">
        <v>2262</v>
      </c>
      <c r="G216" s="1850" t="s">
        <v>28</v>
      </c>
      <c r="H216" s="1850" t="s">
        <v>28</v>
      </c>
      <c r="I216" s="1850" t="s">
        <v>914</v>
      </c>
    </row>
    <row customHeight="1" ht="11.25">
      <c r="A217" s="1850" t="s">
        <v>2250</v>
      </c>
      <c r="B217" s="1850" t="s">
        <v>16</v>
      </c>
      <c r="C217" s="1850" t="s">
        <v>2439</v>
      </c>
      <c r="D217" s="1850" t="s">
        <v>2440</v>
      </c>
      <c r="E217" s="1850" t="s">
        <v>2441</v>
      </c>
      <c r="F217" s="1850" t="s">
        <v>2254</v>
      </c>
      <c r="G217" s="1850" t="s">
        <v>2442</v>
      </c>
      <c r="H217" s="1850" t="s">
        <v>28</v>
      </c>
      <c r="I217" s="1850" t="s">
        <v>914</v>
      </c>
    </row>
    <row customHeight="1" ht="11.25">
      <c r="A218" s="1850" t="s">
        <v>2250</v>
      </c>
      <c r="B218" s="1850" t="s">
        <v>16</v>
      </c>
      <c r="C218" s="1850" t="s">
        <v>2449</v>
      </c>
      <c r="D218" s="1850" t="s">
        <v>2450</v>
      </c>
      <c r="E218" s="1850" t="s">
        <v>2451</v>
      </c>
      <c r="F218" s="1850" t="s">
        <v>2254</v>
      </c>
      <c r="G218" s="1850" t="s">
        <v>2452</v>
      </c>
      <c r="H218" s="1850" t="s">
        <v>28</v>
      </c>
      <c r="I218" s="1850" t="s">
        <v>914</v>
      </c>
    </row>
    <row customHeight="1" ht="11.25">
      <c r="A219" s="1850" t="s">
        <v>2250</v>
      </c>
      <c r="B219" s="1850" t="s">
        <v>16</v>
      </c>
      <c r="C219" s="1850" t="s">
        <v>2469</v>
      </c>
      <c r="D219" s="1850" t="s">
        <v>2470</v>
      </c>
      <c r="E219" s="1850" t="s">
        <v>2471</v>
      </c>
      <c r="F219" s="1850" t="s">
        <v>2310</v>
      </c>
      <c r="G219" s="1850" t="s">
        <v>28</v>
      </c>
      <c r="H219" s="1850" t="s">
        <v>28</v>
      </c>
      <c r="I219" s="1850" t="s">
        <v>914</v>
      </c>
    </row>
    <row customHeight="1" ht="11.25">
      <c r="A220" s="1850" t="s">
        <v>2250</v>
      </c>
      <c r="B220" s="1850" t="s">
        <v>16</v>
      </c>
      <c r="C220" s="1850" t="s">
        <v>2472</v>
      </c>
      <c r="D220" s="1850" t="s">
        <v>2473</v>
      </c>
      <c r="E220" s="1850" t="s">
        <v>2474</v>
      </c>
      <c r="F220" s="1850" t="s">
        <v>2254</v>
      </c>
      <c r="G220" s="1850" t="s">
        <v>2475</v>
      </c>
      <c r="H220" s="1850" t="s">
        <v>28</v>
      </c>
      <c r="I220" s="1850" t="s">
        <v>914</v>
      </c>
    </row>
    <row customHeight="1" ht="11.25">
      <c r="A221" s="1850" t="s">
        <v>2250</v>
      </c>
      <c r="B221" s="1850" t="s">
        <v>16</v>
      </c>
      <c r="C221" s="1850" t="s">
        <v>2595</v>
      </c>
      <c r="D221" s="1850" t="s">
        <v>2596</v>
      </c>
      <c r="E221" s="1850" t="s">
        <v>2597</v>
      </c>
      <c r="F221" s="1850" t="s">
        <v>2336</v>
      </c>
      <c r="G221" s="1850" t="s">
        <v>28</v>
      </c>
      <c r="H221" s="1850" t="s">
        <v>28</v>
      </c>
      <c r="I221" s="1850" t="s">
        <v>914</v>
      </c>
    </row>
    <row customHeight="1" ht="11.25">
      <c r="A222" s="1850" t="s">
        <v>2250</v>
      </c>
      <c r="B222" s="1850" t="s">
        <v>16</v>
      </c>
      <c r="C222" s="1850" t="s">
        <v>2479</v>
      </c>
      <c r="D222" s="1850" t="s">
        <v>2480</v>
      </c>
      <c r="E222" s="1850" t="s">
        <v>2481</v>
      </c>
      <c r="F222" s="1850" t="s">
        <v>2254</v>
      </c>
      <c r="G222" s="1850" t="s">
        <v>2482</v>
      </c>
      <c r="H222" s="1850" t="s">
        <v>28</v>
      </c>
      <c r="I222" s="1850" t="s">
        <v>914</v>
      </c>
    </row>
    <row customHeight="1" ht="11.25">
      <c r="A223" s="1850" t="s">
        <v>2250</v>
      </c>
      <c r="B223" s="1850" t="s">
        <v>16</v>
      </c>
      <c r="C223" s="1850" t="s">
        <v>2483</v>
      </c>
      <c r="D223" s="1850" t="s">
        <v>2484</v>
      </c>
      <c r="E223" s="1850" t="s">
        <v>2485</v>
      </c>
      <c r="F223" s="1850" t="s">
        <v>2397</v>
      </c>
      <c r="G223" s="1850" t="s">
        <v>28</v>
      </c>
      <c r="H223" s="1850" t="s">
        <v>28</v>
      </c>
      <c r="I223" s="1850" t="s">
        <v>914</v>
      </c>
    </row>
    <row customHeight="1" ht="11.25">
      <c r="A224" s="1850" t="s">
        <v>2250</v>
      </c>
      <c r="B224" s="1850" t="s">
        <v>16</v>
      </c>
      <c r="C224" s="1850" t="s">
        <v>2494</v>
      </c>
      <c r="D224" s="1850" t="s">
        <v>2495</v>
      </c>
      <c r="E224" s="1850" t="s">
        <v>2496</v>
      </c>
      <c r="F224" s="1850" t="s">
        <v>2310</v>
      </c>
      <c r="G224" s="1850" t="s">
        <v>2497</v>
      </c>
      <c r="H224" s="1850" t="s">
        <v>28</v>
      </c>
      <c r="I224" s="1850" t="s">
        <v>914</v>
      </c>
    </row>
    <row customHeight="1" ht="11.25">
      <c r="A225" s="1850" t="s">
        <v>2250</v>
      </c>
      <c r="B225" s="1850" t="s">
        <v>16</v>
      </c>
      <c r="C225" s="1850" t="s">
        <v>28</v>
      </c>
      <c r="D225" s="1850" t="s">
        <v>2507</v>
      </c>
      <c r="E225" s="1850" t="s">
        <v>2508</v>
      </c>
      <c r="F225" s="1850" t="s">
        <v>2254</v>
      </c>
      <c r="G225" s="1850" t="s">
        <v>28</v>
      </c>
      <c r="H225" s="1850" t="s">
        <v>28</v>
      </c>
      <c r="I225" s="1850" t="s">
        <v>914</v>
      </c>
    </row>
    <row customHeight="1" ht="11.25">
      <c r="A226" s="1850" t="s">
        <v>2250</v>
      </c>
      <c r="B226" s="1850" t="s">
        <v>16</v>
      </c>
      <c r="C226" s="1850" t="s">
        <v>2512</v>
      </c>
      <c r="D226" s="1850" t="s">
        <v>2513</v>
      </c>
      <c r="E226" s="1850" t="s">
        <v>2514</v>
      </c>
      <c r="F226" s="1850" t="s">
        <v>2515</v>
      </c>
      <c r="G226" s="1850" t="s">
        <v>28</v>
      </c>
      <c r="H226" s="1850" t="s">
        <v>28</v>
      </c>
      <c r="I226" s="1850" t="s">
        <v>914</v>
      </c>
    </row>
    <row customHeight="1" ht="11.25">
      <c r="A227" s="1850" t="s">
        <v>2250</v>
      </c>
      <c r="B227" s="1850" t="s">
        <v>16</v>
      </c>
      <c r="C227" s="1850" t="s">
        <v>2516</v>
      </c>
      <c r="D227" s="1850" t="s">
        <v>2517</v>
      </c>
      <c r="E227" s="1850" t="s">
        <v>2514</v>
      </c>
      <c r="F227" s="1850" t="s">
        <v>2518</v>
      </c>
      <c r="G227" s="1850" t="s">
        <v>2519</v>
      </c>
      <c r="H227" s="1850" t="s">
        <v>28</v>
      </c>
      <c r="I227" s="1850" t="s">
        <v>914</v>
      </c>
    </row>
    <row customHeight="1" ht="11.25">
      <c r="A228" s="1850" t="s">
        <v>2250</v>
      </c>
      <c r="B228" s="1850" t="s">
        <v>16</v>
      </c>
      <c r="C228" s="1850" t="s">
        <v>2607</v>
      </c>
      <c r="D228" s="1850" t="s">
        <v>2608</v>
      </c>
      <c r="E228" s="1850" t="s">
        <v>2609</v>
      </c>
      <c r="F228" s="1850" t="s">
        <v>2254</v>
      </c>
      <c r="G228" s="1850" t="s">
        <v>28</v>
      </c>
      <c r="H228" s="1850" t="s">
        <v>28</v>
      </c>
      <c r="I228" s="1850" t="s">
        <v>1622</v>
      </c>
    </row>
    <row customHeight="1" ht="11.25">
      <c r="A229" s="1850" t="s">
        <v>2250</v>
      </c>
      <c r="B229" s="1850" t="s">
        <v>16</v>
      </c>
      <c r="C229" s="1850" t="s">
        <v>2610</v>
      </c>
      <c r="D229" s="1850" t="s">
        <v>2611</v>
      </c>
      <c r="E229" s="1850" t="s">
        <v>2612</v>
      </c>
      <c r="F229" s="1850" t="s">
        <v>2254</v>
      </c>
      <c r="G229" s="1850" t="s">
        <v>2613</v>
      </c>
      <c r="H229" s="1850" t="s">
        <v>28</v>
      </c>
      <c r="I229" s="1850" t="s">
        <v>1622</v>
      </c>
    </row>
    <row customHeight="1" ht="11.25">
      <c r="A230" s="1850" t="s">
        <v>2250</v>
      </c>
      <c r="B230" s="1850" t="s">
        <v>16</v>
      </c>
      <c r="C230" s="1850" t="s">
        <v>2614</v>
      </c>
      <c r="D230" s="1850" t="s">
        <v>2615</v>
      </c>
      <c r="E230" s="1850" t="s">
        <v>2616</v>
      </c>
      <c r="F230" s="1850" t="s">
        <v>583</v>
      </c>
      <c r="G230" s="1850" t="s">
        <v>28</v>
      </c>
      <c r="H230" s="1850" t="s">
        <v>28</v>
      </c>
      <c r="I230" s="1850" t="s">
        <v>1622</v>
      </c>
    </row>
    <row customHeight="1" ht="11.25">
      <c r="A231" s="1850" t="s">
        <v>2250</v>
      </c>
      <c r="B231" s="1850" t="s">
        <v>16</v>
      </c>
      <c r="C231" s="1850" t="s">
        <v>2617</v>
      </c>
      <c r="D231" s="1850" t="s">
        <v>2618</v>
      </c>
      <c r="E231" s="1850" t="s">
        <v>2619</v>
      </c>
      <c r="F231" s="1850" t="s">
        <v>583</v>
      </c>
      <c r="G231" s="1850" t="s">
        <v>28</v>
      </c>
      <c r="H231" s="1850" t="s">
        <v>28</v>
      </c>
      <c r="I231" s="1850" t="s">
        <v>1622</v>
      </c>
    </row>
    <row customHeight="1" ht="11.25">
      <c r="A232" s="1850" t="s">
        <v>2250</v>
      </c>
      <c r="B232" s="1850" t="s">
        <v>16</v>
      </c>
      <c r="C232" s="1850" t="s">
        <v>2620</v>
      </c>
      <c r="D232" s="1850" t="s">
        <v>2621</v>
      </c>
      <c r="E232" s="1850" t="s">
        <v>2622</v>
      </c>
      <c r="F232" s="1850" t="s">
        <v>2397</v>
      </c>
      <c r="G232" s="1850" t="s">
        <v>28</v>
      </c>
      <c r="H232" s="1850" t="s">
        <v>28</v>
      </c>
      <c r="I232" s="1850" t="s">
        <v>1622</v>
      </c>
    </row>
    <row customHeight="1" ht="11.25">
      <c r="A233" s="1850" t="s">
        <v>2250</v>
      </c>
      <c r="B233" s="1850" t="s">
        <v>16</v>
      </c>
      <c r="C233" s="1850" t="s">
        <v>2623</v>
      </c>
      <c r="D233" s="1850" t="s">
        <v>2624</v>
      </c>
      <c r="E233" s="1850" t="s">
        <v>2625</v>
      </c>
      <c r="F233" s="1850" t="s">
        <v>2254</v>
      </c>
      <c r="G233" s="1850" t="s">
        <v>28</v>
      </c>
      <c r="H233" s="1850" t="s">
        <v>28</v>
      </c>
      <c r="I233" s="1850" t="s">
        <v>1622</v>
      </c>
    </row>
    <row customHeight="1" ht="11.25">
      <c r="A234" s="1850" t="s">
        <v>2250</v>
      </c>
      <c r="B234" s="1850" t="s">
        <v>16</v>
      </c>
      <c r="C234" s="1850" t="s">
        <v>2626</v>
      </c>
      <c r="D234" s="1850" t="s">
        <v>2627</v>
      </c>
      <c r="E234" s="1850" t="s">
        <v>2628</v>
      </c>
      <c r="F234" s="1850" t="s">
        <v>2629</v>
      </c>
      <c r="G234" s="1850" t="s">
        <v>28</v>
      </c>
      <c r="H234" s="1850" t="s">
        <v>28</v>
      </c>
      <c r="I234" s="1850" t="s">
        <v>1622</v>
      </c>
    </row>
    <row customHeight="1" ht="11.25">
      <c r="A235" s="1850" t="s">
        <v>2250</v>
      </c>
      <c r="B235" s="1850" t="s">
        <v>16</v>
      </c>
      <c r="C235" s="1850" t="s">
        <v>2292</v>
      </c>
      <c r="D235" s="1850" t="s">
        <v>2293</v>
      </c>
      <c r="E235" s="1850" t="s">
        <v>2294</v>
      </c>
      <c r="F235" s="1850" t="s">
        <v>2295</v>
      </c>
      <c r="G235" s="1850" t="s">
        <v>28</v>
      </c>
      <c r="H235" s="1850" t="s">
        <v>28</v>
      </c>
      <c r="I235" s="1850" t="s">
        <v>1622</v>
      </c>
    </row>
    <row customHeight="1" ht="11.25">
      <c r="A236" s="1850" t="s">
        <v>2250</v>
      </c>
      <c r="B236" s="1850" t="s">
        <v>16</v>
      </c>
      <c r="C236" s="1850" t="s">
        <v>2540</v>
      </c>
      <c r="D236" s="1850" t="s">
        <v>2541</v>
      </c>
      <c r="E236" s="1850" t="s">
        <v>2542</v>
      </c>
      <c r="F236" s="1850" t="s">
        <v>2302</v>
      </c>
      <c r="G236" s="1850" t="s">
        <v>2543</v>
      </c>
      <c r="H236" s="1850" t="s">
        <v>28</v>
      </c>
      <c r="I236" s="1850" t="s">
        <v>1622</v>
      </c>
    </row>
    <row customHeight="1" ht="11.25">
      <c r="A237" s="1850" t="s">
        <v>2250</v>
      </c>
      <c r="B237" s="1850" t="s">
        <v>16</v>
      </c>
      <c r="C237" s="1850" t="s">
        <v>2299</v>
      </c>
      <c r="D237" s="1850" t="s">
        <v>2300</v>
      </c>
      <c r="E237" s="1850" t="s">
        <v>2301</v>
      </c>
      <c r="F237" s="1850" t="s">
        <v>2302</v>
      </c>
      <c r="G237" s="1850" t="s">
        <v>28</v>
      </c>
      <c r="H237" s="1850" t="s">
        <v>28</v>
      </c>
      <c r="I237" s="1850" t="s">
        <v>1622</v>
      </c>
    </row>
    <row customHeight="1" ht="11.25">
      <c r="A238" s="1850" t="s">
        <v>2250</v>
      </c>
      <c r="B238" s="1850" t="s">
        <v>16</v>
      </c>
      <c r="C238" s="1850" t="s">
        <v>2550</v>
      </c>
      <c r="D238" s="1850" t="s">
        <v>2551</v>
      </c>
      <c r="E238" s="1850" t="s">
        <v>2552</v>
      </c>
      <c r="F238" s="1850" t="s">
        <v>2306</v>
      </c>
      <c r="G238" s="1850" t="s">
        <v>28</v>
      </c>
      <c r="H238" s="1850" t="s">
        <v>28</v>
      </c>
      <c r="I238" s="1850" t="s">
        <v>1622</v>
      </c>
    </row>
    <row customHeight="1" ht="11.25">
      <c r="A239" s="1850" t="s">
        <v>2250</v>
      </c>
      <c r="B239" s="1850" t="s">
        <v>16</v>
      </c>
      <c r="C239" s="1850" t="s">
        <v>2311</v>
      </c>
      <c r="D239" s="1850" t="s">
        <v>2312</v>
      </c>
      <c r="E239" s="1850" t="s">
        <v>2313</v>
      </c>
      <c r="F239" s="1850" t="s">
        <v>2254</v>
      </c>
      <c r="G239" s="1850" t="s">
        <v>28</v>
      </c>
      <c r="H239" s="1850" t="s">
        <v>28</v>
      </c>
      <c r="I239" s="1850" t="s">
        <v>1622</v>
      </c>
    </row>
    <row customHeight="1" ht="11.25">
      <c r="A240" s="1850" t="s">
        <v>2250</v>
      </c>
      <c r="B240" s="1850" t="s">
        <v>16</v>
      </c>
      <c r="C240" s="1850" t="s">
        <v>2630</v>
      </c>
      <c r="D240" s="1850" t="s">
        <v>2631</v>
      </c>
      <c r="E240" s="1850" t="s">
        <v>2632</v>
      </c>
      <c r="F240" s="1850" t="s">
        <v>2375</v>
      </c>
      <c r="G240" s="1850" t="s">
        <v>28</v>
      </c>
      <c r="H240" s="1850" t="s">
        <v>28</v>
      </c>
      <c r="I240" s="1850" t="s">
        <v>1622</v>
      </c>
    </row>
    <row customHeight="1" ht="11.25">
      <c r="A241" s="1850" t="s">
        <v>2250</v>
      </c>
      <c r="B241" s="1850" t="s">
        <v>16</v>
      </c>
      <c r="C241" s="1850" t="s">
        <v>2314</v>
      </c>
      <c r="D241" s="1850" t="s">
        <v>2315</v>
      </c>
      <c r="E241" s="1850" t="s">
        <v>2316</v>
      </c>
      <c r="F241" s="1850" t="s">
        <v>2317</v>
      </c>
      <c r="G241" s="1850" t="s">
        <v>2318</v>
      </c>
      <c r="H241" s="1850" t="s">
        <v>28</v>
      </c>
      <c r="I241" s="1850" t="s">
        <v>1622</v>
      </c>
    </row>
    <row customHeight="1" ht="11.25">
      <c r="A242" s="1850" t="s">
        <v>2250</v>
      </c>
      <c r="B242" s="1850" t="s">
        <v>16</v>
      </c>
      <c r="C242" s="1850" t="s">
        <v>2322</v>
      </c>
      <c r="D242" s="1850" t="s">
        <v>2323</v>
      </c>
      <c r="E242" s="1850" t="s">
        <v>2324</v>
      </c>
      <c r="F242" s="1850" t="s">
        <v>2325</v>
      </c>
      <c r="G242" s="1850" t="s">
        <v>2326</v>
      </c>
      <c r="H242" s="1850" t="s">
        <v>28</v>
      </c>
      <c r="I242" s="1850" t="s">
        <v>1622</v>
      </c>
    </row>
    <row customHeight="1" ht="11.25">
      <c r="A243" s="1850" t="s">
        <v>2250</v>
      </c>
      <c r="B243" s="1850" t="s">
        <v>16</v>
      </c>
      <c r="C243" s="1850" t="s">
        <v>2633</v>
      </c>
      <c r="D243" s="1850" t="s">
        <v>2634</v>
      </c>
      <c r="E243" s="1850" t="s">
        <v>2635</v>
      </c>
      <c r="F243" s="1850" t="s">
        <v>2277</v>
      </c>
      <c r="G243" s="1850" t="s">
        <v>28</v>
      </c>
      <c r="H243" s="1850" t="s">
        <v>28</v>
      </c>
      <c r="I243" s="1850" t="s">
        <v>1622</v>
      </c>
    </row>
    <row customHeight="1" ht="11.25">
      <c r="A244" s="1850" t="s">
        <v>2250</v>
      </c>
      <c r="B244" s="1850" t="s">
        <v>16</v>
      </c>
      <c r="C244" s="1850" t="s">
        <v>2353</v>
      </c>
      <c r="D244" s="1850" t="s">
        <v>2354</v>
      </c>
      <c r="E244" s="1850" t="s">
        <v>2355</v>
      </c>
      <c r="F244" s="1850" t="s">
        <v>2295</v>
      </c>
      <c r="G244" s="1850" t="s">
        <v>2356</v>
      </c>
      <c r="H244" s="1850" t="s">
        <v>28</v>
      </c>
      <c r="I244" s="1850" t="s">
        <v>1622</v>
      </c>
    </row>
    <row customHeight="1" ht="11.25">
      <c r="A245" s="1850" t="s">
        <v>2250</v>
      </c>
      <c r="B245" s="1850" t="s">
        <v>16</v>
      </c>
      <c r="C245" s="1850" t="s">
        <v>2636</v>
      </c>
      <c r="D245" s="1850" t="s">
        <v>2637</v>
      </c>
      <c r="E245" s="1850" t="s">
        <v>2638</v>
      </c>
      <c r="F245" s="1850" t="s">
        <v>2392</v>
      </c>
      <c r="G245" s="1850" t="s">
        <v>2639</v>
      </c>
      <c r="H245" s="1850" t="s">
        <v>28</v>
      </c>
      <c r="I245" s="1850" t="s">
        <v>1622</v>
      </c>
    </row>
    <row customHeight="1" ht="11.25">
      <c r="A246" s="1850" t="s">
        <v>2250</v>
      </c>
      <c r="B246" s="1850" t="s">
        <v>16</v>
      </c>
      <c r="C246" s="1850" t="s">
        <v>2379</v>
      </c>
      <c r="D246" s="1850" t="s">
        <v>2380</v>
      </c>
      <c r="E246" s="1850" t="s">
        <v>2381</v>
      </c>
      <c r="F246" s="1850" t="s">
        <v>2310</v>
      </c>
      <c r="G246" s="1850" t="s">
        <v>28</v>
      </c>
      <c r="H246" s="1850" t="s">
        <v>28</v>
      </c>
      <c r="I246" s="1850" t="s">
        <v>1622</v>
      </c>
    </row>
    <row customHeight="1" ht="11.25">
      <c r="A247" s="1850" t="s">
        <v>2250</v>
      </c>
      <c r="B247" s="1850" t="s">
        <v>16</v>
      </c>
      <c r="C247" s="1850" t="s">
        <v>2640</v>
      </c>
      <c r="D247" s="1850" t="s">
        <v>2641</v>
      </c>
      <c r="E247" s="1850" t="s">
        <v>2642</v>
      </c>
      <c r="F247" s="1850" t="s">
        <v>2254</v>
      </c>
      <c r="G247" s="1850" t="s">
        <v>28</v>
      </c>
      <c r="H247" s="1850" t="s">
        <v>28</v>
      </c>
      <c r="I247" s="1850" t="s">
        <v>1622</v>
      </c>
    </row>
    <row customHeight="1" ht="11.25">
      <c r="A248" s="1850" t="s">
        <v>2250</v>
      </c>
      <c r="B248" s="1850" t="s">
        <v>16</v>
      </c>
      <c r="C248" s="1850" t="s">
        <v>2643</v>
      </c>
      <c r="D248" s="1850" t="s">
        <v>2644</v>
      </c>
      <c r="E248" s="1850" t="s">
        <v>2645</v>
      </c>
      <c r="F248" s="1850" t="s">
        <v>2317</v>
      </c>
      <c r="G248" s="1850" t="s">
        <v>28</v>
      </c>
      <c r="H248" s="1850" t="s">
        <v>28</v>
      </c>
      <c r="I248" s="1850" t="s">
        <v>1622</v>
      </c>
    </row>
    <row customHeight="1" ht="11.25">
      <c r="A249" s="1850" t="s">
        <v>2250</v>
      </c>
      <c r="B249" s="1850" t="s">
        <v>16</v>
      </c>
      <c r="C249" s="1850" t="s">
        <v>2646</v>
      </c>
      <c r="D249" s="1850" t="s">
        <v>2647</v>
      </c>
      <c r="E249" s="1850" t="s">
        <v>2648</v>
      </c>
      <c r="F249" s="1850" t="s">
        <v>2269</v>
      </c>
      <c r="G249" s="1850" t="s">
        <v>28</v>
      </c>
      <c r="H249" s="1850" t="s">
        <v>28</v>
      </c>
      <c r="I249" s="1850" t="s">
        <v>1622</v>
      </c>
    </row>
    <row customHeight="1" ht="11.25">
      <c r="A250" s="1850" t="s">
        <v>2250</v>
      </c>
      <c r="B250" s="1850" t="s">
        <v>16</v>
      </c>
      <c r="C250" s="1850" t="s">
        <v>2649</v>
      </c>
      <c r="D250" s="1850" t="s">
        <v>2650</v>
      </c>
      <c r="E250" s="1850" t="s">
        <v>2651</v>
      </c>
      <c r="F250" s="1850" t="s">
        <v>2397</v>
      </c>
      <c r="G250" s="1850" t="s">
        <v>28</v>
      </c>
      <c r="H250" s="1850" t="s">
        <v>28</v>
      </c>
      <c r="I250" s="1850" t="s">
        <v>1622</v>
      </c>
    </row>
    <row customHeight="1" ht="11.25">
      <c r="A251" s="1850" t="s">
        <v>2250</v>
      </c>
      <c r="B251" s="1850" t="s">
        <v>16</v>
      </c>
      <c r="C251" s="1850" t="s">
        <v>2652</v>
      </c>
      <c r="D251" s="1850" t="s">
        <v>2653</v>
      </c>
      <c r="E251" s="1850" t="s">
        <v>2654</v>
      </c>
      <c r="F251" s="1850" t="s">
        <v>2254</v>
      </c>
      <c r="G251" s="1850" t="s">
        <v>28</v>
      </c>
      <c r="H251" s="1850" t="s">
        <v>28</v>
      </c>
      <c r="I251" s="1850" t="s">
        <v>1622</v>
      </c>
    </row>
    <row customHeight="1" ht="11.25">
      <c r="A252" s="1850" t="s">
        <v>2250</v>
      </c>
      <c r="B252" s="1850" t="s">
        <v>16</v>
      </c>
      <c r="C252" s="1850" t="s">
        <v>2655</v>
      </c>
      <c r="D252" s="1850" t="s">
        <v>2656</v>
      </c>
      <c r="E252" s="1850" t="s">
        <v>2657</v>
      </c>
      <c r="F252" s="1850" t="s">
        <v>2658</v>
      </c>
      <c r="G252" s="1850" t="s">
        <v>28</v>
      </c>
      <c r="H252" s="1850" t="s">
        <v>28</v>
      </c>
      <c r="I252" s="1850" t="s">
        <v>1622</v>
      </c>
    </row>
    <row customHeight="1" ht="11.25">
      <c r="A253" s="1850" t="s">
        <v>2250</v>
      </c>
      <c r="B253" s="1850" t="s">
        <v>16</v>
      </c>
      <c r="C253" s="1850" t="s">
        <v>2659</v>
      </c>
      <c r="D253" s="1850" t="s">
        <v>2660</v>
      </c>
      <c r="E253" s="1850" t="s">
        <v>2661</v>
      </c>
      <c r="F253" s="1850" t="s">
        <v>2262</v>
      </c>
      <c r="G253" s="1850" t="s">
        <v>28</v>
      </c>
      <c r="H253" s="1850" t="s">
        <v>28</v>
      </c>
      <c r="I253" s="1850" t="s">
        <v>1622</v>
      </c>
    </row>
    <row customHeight="1" ht="11.25">
      <c r="A254" s="1850" t="s">
        <v>2250</v>
      </c>
      <c r="B254" s="1850" t="s">
        <v>16</v>
      </c>
      <c r="C254" s="1850" t="s">
        <v>2662</v>
      </c>
      <c r="D254" s="1850" t="s">
        <v>2663</v>
      </c>
      <c r="E254" s="1850" t="s">
        <v>2664</v>
      </c>
      <c r="F254" s="1850" t="s">
        <v>2273</v>
      </c>
      <c r="G254" s="1850" t="s">
        <v>28</v>
      </c>
      <c r="H254" s="1850" t="s">
        <v>28</v>
      </c>
      <c r="I254" s="1850" t="s">
        <v>1622</v>
      </c>
    </row>
    <row customHeight="1" ht="11.25">
      <c r="A255" s="1850" t="s">
        <v>2250</v>
      </c>
      <c r="B255" s="1850" t="s">
        <v>16</v>
      </c>
      <c r="C255" s="1850" t="s">
        <v>2665</v>
      </c>
      <c r="D255" s="1850" t="s">
        <v>2666</v>
      </c>
      <c r="E255" s="1850" t="s">
        <v>2667</v>
      </c>
      <c r="F255" s="1850" t="s">
        <v>2325</v>
      </c>
      <c r="G255" s="1850" t="s">
        <v>28</v>
      </c>
      <c r="H255" s="1850" t="s">
        <v>28</v>
      </c>
      <c r="I255" s="1850" t="s">
        <v>1622</v>
      </c>
    </row>
    <row customHeight="1" ht="11.25">
      <c r="A256" s="1850" t="s">
        <v>2250</v>
      </c>
      <c r="B256" s="1850" t="s">
        <v>16</v>
      </c>
      <c r="C256" s="1850" t="s">
        <v>2668</v>
      </c>
      <c r="D256" s="1850" t="s">
        <v>2669</v>
      </c>
      <c r="E256" s="1850" t="s">
        <v>2670</v>
      </c>
      <c r="F256" s="1850" t="s">
        <v>2269</v>
      </c>
      <c r="G256" s="1850" t="s">
        <v>28</v>
      </c>
      <c r="H256" s="1850" t="s">
        <v>28</v>
      </c>
      <c r="I256" s="1850" t="s">
        <v>1622</v>
      </c>
    </row>
    <row customHeight="1" ht="11.25">
      <c r="A257" s="1850" t="s">
        <v>2250</v>
      </c>
      <c r="B257" s="1850" t="s">
        <v>16</v>
      </c>
      <c r="C257" s="1850" t="s">
        <v>2671</v>
      </c>
      <c r="D257" s="1850" t="s">
        <v>2672</v>
      </c>
      <c r="E257" s="1850" t="s">
        <v>2673</v>
      </c>
      <c r="F257" s="1850" t="s">
        <v>2348</v>
      </c>
      <c r="G257" s="1850" t="s">
        <v>2674</v>
      </c>
      <c r="H257" s="1850" t="s">
        <v>28</v>
      </c>
      <c r="I257" s="1850" t="s">
        <v>1622</v>
      </c>
    </row>
    <row customHeight="1" ht="11.25">
      <c r="A258" s="1850" t="s">
        <v>2250</v>
      </c>
      <c r="B258" s="1850" t="s">
        <v>16</v>
      </c>
      <c r="C258" s="1850" t="s">
        <v>2675</v>
      </c>
      <c r="D258" s="1850" t="s">
        <v>2676</v>
      </c>
      <c r="E258" s="1850" t="s">
        <v>2677</v>
      </c>
      <c r="F258" s="1850" t="s">
        <v>2254</v>
      </c>
      <c r="G258" s="1850" t="s">
        <v>28</v>
      </c>
      <c r="H258" s="1850" t="s">
        <v>28</v>
      </c>
      <c r="I258" s="1850" t="s">
        <v>1622</v>
      </c>
    </row>
    <row customHeight="1" ht="11.25">
      <c r="A259" s="1850" t="s">
        <v>2250</v>
      </c>
      <c r="B259" s="1850" t="s">
        <v>16</v>
      </c>
      <c r="C259" s="1850" t="s">
        <v>2678</v>
      </c>
      <c r="D259" s="1850" t="s">
        <v>2679</v>
      </c>
      <c r="E259" s="1850" t="s">
        <v>2680</v>
      </c>
      <c r="F259" s="1850" t="s">
        <v>2254</v>
      </c>
      <c r="G259" s="1850" t="s">
        <v>28</v>
      </c>
      <c r="H259" s="1850" t="s">
        <v>28</v>
      </c>
      <c r="I259" s="1850" t="s">
        <v>1622</v>
      </c>
    </row>
    <row customHeight="1" ht="11.25">
      <c r="A260" s="1850" t="s">
        <v>2250</v>
      </c>
      <c r="B260" s="1850" t="s">
        <v>16</v>
      </c>
      <c r="C260" s="1850" t="s">
        <v>2681</v>
      </c>
      <c r="D260" s="1850" t="s">
        <v>2682</v>
      </c>
      <c r="E260" s="1850" t="s">
        <v>2683</v>
      </c>
      <c r="F260" s="1850" t="s">
        <v>2262</v>
      </c>
      <c r="G260" s="1850" t="s">
        <v>28</v>
      </c>
      <c r="H260" s="1850" t="s">
        <v>28</v>
      </c>
      <c r="I260" s="1850" t="s">
        <v>1622</v>
      </c>
    </row>
    <row customHeight="1" ht="11.25">
      <c r="A261" s="1850" t="s">
        <v>2250</v>
      </c>
      <c r="B261" s="1850" t="s">
        <v>16</v>
      </c>
      <c r="C261" s="1850" t="s">
        <v>2684</v>
      </c>
      <c r="D261" s="1850" t="s">
        <v>2685</v>
      </c>
      <c r="E261" s="1850" t="s">
        <v>2686</v>
      </c>
      <c r="F261" s="1850" t="s">
        <v>2262</v>
      </c>
      <c r="G261" s="1850" t="s">
        <v>28</v>
      </c>
      <c r="H261" s="1850" t="s">
        <v>28</v>
      </c>
      <c r="I261" s="1850" t="s">
        <v>1622</v>
      </c>
    </row>
    <row customHeight="1" ht="11.25">
      <c r="A262" s="1850" t="s">
        <v>2250</v>
      </c>
      <c r="B262" s="1850" t="s">
        <v>16</v>
      </c>
      <c r="C262" s="1850" t="s">
        <v>2687</v>
      </c>
      <c r="D262" s="1850" t="s">
        <v>2688</v>
      </c>
      <c r="E262" s="1850" t="s">
        <v>2689</v>
      </c>
      <c r="F262" s="1850" t="s">
        <v>2254</v>
      </c>
      <c r="G262" s="1850" t="s">
        <v>28</v>
      </c>
      <c r="H262" s="1850" t="s">
        <v>28</v>
      </c>
      <c r="I262" s="1850" t="s">
        <v>1622</v>
      </c>
    </row>
    <row customHeight="1" ht="11.25">
      <c r="A263" s="1850" t="s">
        <v>2250</v>
      </c>
      <c r="B263" s="1850" t="s">
        <v>16</v>
      </c>
      <c r="C263" s="1850" t="s">
        <v>2690</v>
      </c>
      <c r="D263" s="1850" t="s">
        <v>2691</v>
      </c>
      <c r="E263" s="1850" t="s">
        <v>2692</v>
      </c>
      <c r="F263" s="1850" t="s">
        <v>2254</v>
      </c>
      <c r="G263" s="1850" t="s">
        <v>28</v>
      </c>
      <c r="H263" s="1850" t="s">
        <v>28</v>
      </c>
      <c r="I263" s="1850" t="s">
        <v>1622</v>
      </c>
    </row>
    <row customHeight="1" ht="11.25">
      <c r="A264" s="1850" t="s">
        <v>2250</v>
      </c>
      <c r="B264" s="1850" t="s">
        <v>16</v>
      </c>
      <c r="C264" s="1850" t="s">
        <v>2693</v>
      </c>
      <c r="D264" s="1850" t="s">
        <v>2694</v>
      </c>
      <c r="E264" s="1850" t="s">
        <v>2695</v>
      </c>
      <c r="F264" s="1850" t="s">
        <v>2254</v>
      </c>
      <c r="G264" s="1850" t="s">
        <v>28</v>
      </c>
      <c r="H264" s="1850" t="s">
        <v>28</v>
      </c>
      <c r="I264" s="1850" t="s">
        <v>1622</v>
      </c>
    </row>
    <row customHeight="1" ht="11.25">
      <c r="A265" s="1850" t="s">
        <v>2250</v>
      </c>
      <c r="B265" s="1850" t="s">
        <v>16</v>
      </c>
      <c r="C265" s="1850" t="s">
        <v>2696</v>
      </c>
      <c r="D265" s="1850" t="s">
        <v>2697</v>
      </c>
      <c r="E265" s="1850" t="s">
        <v>2698</v>
      </c>
      <c r="F265" s="1850" t="s">
        <v>2348</v>
      </c>
      <c r="G265" s="1850" t="s">
        <v>28</v>
      </c>
      <c r="H265" s="1850" t="s">
        <v>28</v>
      </c>
      <c r="I265" s="1850" t="s">
        <v>1622</v>
      </c>
    </row>
    <row customHeight="1" ht="11.25">
      <c r="A266" s="1850" t="s">
        <v>2250</v>
      </c>
      <c r="B266" s="1850" t="s">
        <v>16</v>
      </c>
      <c r="C266" s="1850" t="s">
        <v>2494</v>
      </c>
      <c r="D266" s="1850" t="s">
        <v>2495</v>
      </c>
      <c r="E266" s="1850" t="s">
        <v>2496</v>
      </c>
      <c r="F266" s="1850" t="s">
        <v>2310</v>
      </c>
      <c r="G266" s="1850" t="s">
        <v>2497</v>
      </c>
      <c r="H266" s="1850" t="s">
        <v>28</v>
      </c>
      <c r="I266" s="1850" t="s">
        <v>1622</v>
      </c>
    </row>
    <row customHeight="1" ht="11.25">
      <c r="A267" s="1850" t="s">
        <v>2250</v>
      </c>
      <c r="B267" s="1850" t="s">
        <v>16</v>
      </c>
      <c r="C267" s="1850" t="s">
        <v>28</v>
      </c>
      <c r="D267" s="1850" t="s">
        <v>2507</v>
      </c>
      <c r="E267" s="1850" t="s">
        <v>2508</v>
      </c>
      <c r="F267" s="1850" t="s">
        <v>2254</v>
      </c>
      <c r="G267" s="1850" t="s">
        <v>28</v>
      </c>
      <c r="H267" s="1850" t="s">
        <v>28</v>
      </c>
      <c r="I267"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B6258-B643-E565-A26C-8751F791392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2699</v>
      </c>
      <c r="B1" s="64" t="s">
        <v>2700</v>
      </c>
      <c r="C1" s="64" t="s">
        <v>2701</v>
      </c>
      <c r="D1" s="64" t="s">
        <v>2702</v>
      </c>
      <c r="E1" s="0" t="s">
        <v>2703</v>
      </c>
      <c r="F1" s="0" t="s">
        <v>2704</v>
      </c>
      <c r="G1" s="0" t="s">
        <v>2705</v>
      </c>
    </row>
    <row customHeight="1" ht="11.25">
      <c r="A2" s="373" t="s">
        <v>16</v>
      </c>
      <c r="B2" s="0" t="s">
        <v>2706</v>
      </c>
      <c r="C2" s="0" t="s">
        <v>2707</v>
      </c>
      <c r="D2" s="0" t="s">
        <v>2706</v>
      </c>
      <c r="E2" s="0" t="s">
        <v>2707</v>
      </c>
      <c r="F2" s="0" t="s">
        <v>2708</v>
      </c>
      <c r="G2" s="0" t="s">
        <v>111</v>
      </c>
    </row>
    <row customHeight="1" ht="11.25">
      <c r="A3" s="373" t="s">
        <v>16</v>
      </c>
      <c r="B3" s="0" t="s">
        <v>2709</v>
      </c>
      <c r="C3" s="0" t="s">
        <v>2710</v>
      </c>
      <c r="D3" s="0" t="s">
        <v>2709</v>
      </c>
      <c r="E3" s="0" t="s">
        <v>2710</v>
      </c>
      <c r="F3" s="0" t="s">
        <v>2708</v>
      </c>
      <c r="G3" s="0" t="s">
        <v>112</v>
      </c>
    </row>
    <row customHeight="1" ht="11.25">
      <c r="A4" s="373" t="s">
        <v>16</v>
      </c>
      <c r="B4" s="0" t="s">
        <v>2711</v>
      </c>
      <c r="C4" s="0" t="s">
        <v>2712</v>
      </c>
      <c r="D4" s="0" t="s">
        <v>2711</v>
      </c>
      <c r="E4" s="0" t="s">
        <v>2712</v>
      </c>
      <c r="F4" s="0" t="s">
        <v>2708</v>
      </c>
      <c r="G4" s="0" t="s">
        <v>92</v>
      </c>
    </row>
    <row customHeight="1" ht="11.25">
      <c r="A5" s="373" t="s">
        <v>16</v>
      </c>
      <c r="B5" s="0" t="s">
        <v>2713</v>
      </c>
      <c r="C5" s="0" t="s">
        <v>2714</v>
      </c>
      <c r="D5" s="0" t="s">
        <v>2713</v>
      </c>
      <c r="E5" s="0" t="s">
        <v>2714</v>
      </c>
      <c r="F5" s="0" t="s">
        <v>2708</v>
      </c>
      <c r="G5" s="0" t="s">
        <v>93</v>
      </c>
    </row>
    <row customHeight="1" ht="11.25">
      <c r="A6" s="373" t="s">
        <v>16</v>
      </c>
      <c r="B6" s="0" t="s">
        <v>2715</v>
      </c>
      <c r="C6" s="0" t="s">
        <v>2716</v>
      </c>
      <c r="D6" s="0" t="s">
        <v>2715</v>
      </c>
      <c r="E6" s="0" t="s">
        <v>2716</v>
      </c>
      <c r="F6" s="0" t="s">
        <v>2708</v>
      </c>
      <c r="G6" s="0" t="s">
        <v>113</v>
      </c>
    </row>
    <row customHeight="1" ht="11.25">
      <c r="A7" s="373" t="s">
        <v>16</v>
      </c>
      <c r="B7" s="0" t="s">
        <v>2717</v>
      </c>
      <c r="C7" s="0" t="s">
        <v>2718</v>
      </c>
      <c r="D7" s="0" t="s">
        <v>2717</v>
      </c>
      <c r="E7" s="0" t="s">
        <v>2718</v>
      </c>
      <c r="F7" s="0" t="s">
        <v>2708</v>
      </c>
      <c r="G7" s="0" t="s">
        <v>94</v>
      </c>
    </row>
    <row customHeight="1" ht="11.25">
      <c r="A8" s="373" t="s">
        <v>16</v>
      </c>
      <c r="B8" s="0" t="s">
        <v>2719</v>
      </c>
      <c r="C8" s="0" t="s">
        <v>2720</v>
      </c>
      <c r="D8" s="0" t="s">
        <v>2719</v>
      </c>
      <c r="E8" s="0" t="s">
        <v>2720</v>
      </c>
      <c r="F8" s="0" t="s">
        <v>2708</v>
      </c>
      <c r="G8" s="0" t="s">
        <v>95</v>
      </c>
    </row>
    <row customHeight="1" ht="11.25">
      <c r="A9" s="373" t="s">
        <v>16</v>
      </c>
      <c r="B9" s="0" t="s">
        <v>2721</v>
      </c>
      <c r="C9" s="0" t="s">
        <v>2722</v>
      </c>
      <c r="D9" s="0" t="s">
        <v>2721</v>
      </c>
      <c r="E9" s="0" t="s">
        <v>2722</v>
      </c>
      <c r="F9" s="0" t="s">
        <v>2708</v>
      </c>
      <c r="G9" s="0" t="s">
        <v>114</v>
      </c>
    </row>
    <row customHeight="1" ht="11.25">
      <c r="A10" s="373" t="s">
        <v>16</v>
      </c>
      <c r="B10" s="0" t="s">
        <v>2723</v>
      </c>
      <c r="C10" s="0" t="s">
        <v>2724</v>
      </c>
      <c r="D10" s="0" t="s">
        <v>2723</v>
      </c>
      <c r="E10" s="0" t="s">
        <v>2724</v>
      </c>
      <c r="F10" s="0" t="s">
        <v>2708</v>
      </c>
      <c r="G10" s="0" t="s">
        <v>150</v>
      </c>
    </row>
    <row customHeight="1" ht="11.25">
      <c r="A11" s="373" t="s">
        <v>16</v>
      </c>
      <c r="B11" s="0" t="s">
        <v>2725</v>
      </c>
      <c r="C11" s="0" t="s">
        <v>2726</v>
      </c>
      <c r="D11" s="0" t="s">
        <v>2725</v>
      </c>
      <c r="E11" s="0" t="s">
        <v>2726</v>
      </c>
      <c r="F11" s="0" t="s">
        <v>2708</v>
      </c>
      <c r="G11" s="0" t="s">
        <v>151</v>
      </c>
    </row>
    <row customHeight="1" ht="11.25">
      <c r="A12" s="373" t="s">
        <v>16</v>
      </c>
      <c r="B12" s="0" t="s">
        <v>2727</v>
      </c>
      <c r="C12" s="0" t="s">
        <v>2728</v>
      </c>
      <c r="D12" s="0" t="s">
        <v>2727</v>
      </c>
      <c r="E12" s="0" t="s">
        <v>2728</v>
      </c>
      <c r="F12" s="0" t="s">
        <v>2708</v>
      </c>
      <c r="G12" s="0" t="s">
        <v>152</v>
      </c>
    </row>
    <row customHeight="1" ht="11.25">
      <c r="A13" s="373" t="s">
        <v>16</v>
      </c>
      <c r="B13" s="0" t="s">
        <v>2729</v>
      </c>
      <c r="C13" s="0" t="s">
        <v>2730</v>
      </c>
      <c r="D13" s="0" t="s">
        <v>2729</v>
      </c>
      <c r="E13" s="0" t="s">
        <v>2730</v>
      </c>
      <c r="F13" s="0" t="s">
        <v>2708</v>
      </c>
      <c r="G13" s="0" t="s">
        <v>153</v>
      </c>
    </row>
    <row customHeight="1" ht="11.25">
      <c r="A14" s="373" t="s">
        <v>16</v>
      </c>
      <c r="B14" s="0" t="s">
        <v>2731</v>
      </c>
      <c r="C14" s="0" t="s">
        <v>2732</v>
      </c>
      <c r="D14" s="0" t="s">
        <v>2731</v>
      </c>
      <c r="E14" s="0" t="s">
        <v>2732</v>
      </c>
      <c r="F14" s="0" t="s">
        <v>2708</v>
      </c>
      <c r="G14" s="0" t="s">
        <v>154</v>
      </c>
    </row>
    <row customHeight="1" ht="11.25">
      <c r="A15" s="373" t="s">
        <v>16</v>
      </c>
      <c r="B15" s="0" t="s">
        <v>2733</v>
      </c>
      <c r="C15" s="0" t="s">
        <v>2734</v>
      </c>
      <c r="D15" s="0" t="s">
        <v>2733</v>
      </c>
      <c r="E15" s="0" t="s">
        <v>2734</v>
      </c>
      <c r="F15" s="0" t="s">
        <v>2708</v>
      </c>
      <c r="G15" s="0" t="s">
        <v>155</v>
      </c>
    </row>
    <row customHeight="1" ht="11.25">
      <c r="A16" s="373" t="s">
        <v>16</v>
      </c>
      <c r="B16" s="0" t="s">
        <v>2735</v>
      </c>
      <c r="C16" s="0" t="s">
        <v>2736</v>
      </c>
      <c r="D16" s="0" t="s">
        <v>2735</v>
      </c>
      <c r="E16" s="0" t="s">
        <v>2736</v>
      </c>
      <c r="F16" s="0" t="s">
        <v>2708</v>
      </c>
      <c r="G16" s="0" t="s">
        <v>1467</v>
      </c>
    </row>
    <row customHeight="1" ht="11.25">
      <c r="A17" s="373" t="s">
        <v>16</v>
      </c>
      <c r="B17" s="0" t="s">
        <v>2737</v>
      </c>
      <c r="C17" s="0" t="s">
        <v>2738</v>
      </c>
      <c r="D17" s="0" t="s">
        <v>2737</v>
      </c>
      <c r="E17" s="0" t="s">
        <v>2738</v>
      </c>
      <c r="F17" s="0" t="s">
        <v>2708</v>
      </c>
      <c r="G17" s="0" t="s">
        <v>1473</v>
      </c>
    </row>
    <row customHeight="1" ht="11.25">
      <c r="A18" s="373" t="s">
        <v>16</v>
      </c>
      <c r="B18" s="0" t="s">
        <v>2739</v>
      </c>
      <c r="C18" s="0" t="s">
        <v>2740</v>
      </c>
      <c r="D18" s="0" t="s">
        <v>2739</v>
      </c>
      <c r="E18" s="0" t="s">
        <v>2740</v>
      </c>
      <c r="F18" s="0" t="s">
        <v>2708</v>
      </c>
      <c r="G18" s="0" t="s">
        <v>1485</v>
      </c>
    </row>
    <row customHeight="1" ht="11.25">
      <c r="A19" s="373" t="s">
        <v>16</v>
      </c>
      <c r="B19" s="0" t="s">
        <v>2741</v>
      </c>
      <c r="C19" s="0" t="s">
        <v>2742</v>
      </c>
      <c r="D19" s="0" t="s">
        <v>2741</v>
      </c>
      <c r="E19" s="0" t="s">
        <v>2742</v>
      </c>
      <c r="F19" s="0" t="s">
        <v>2708</v>
      </c>
      <c r="G19" s="0" t="s">
        <v>1499</v>
      </c>
    </row>
    <row customHeight="1" ht="11.25">
      <c r="A20" s="373" t="s">
        <v>16</v>
      </c>
      <c r="B20" s="0" t="s">
        <v>2743</v>
      </c>
      <c r="C20" s="0" t="s">
        <v>2744</v>
      </c>
      <c r="D20" s="0" t="s">
        <v>2743</v>
      </c>
      <c r="E20" s="0" t="s">
        <v>2744</v>
      </c>
      <c r="F20" s="0" t="s">
        <v>2745</v>
      </c>
      <c r="G20" s="0" t="s">
        <v>1511</v>
      </c>
    </row>
    <row customHeight="1" ht="11.25">
      <c r="A21" s="373" t="s">
        <v>16</v>
      </c>
      <c r="B21" s="0" t="s">
        <v>2746</v>
      </c>
      <c r="C21" s="0" t="s">
        <v>2747</v>
      </c>
      <c r="D21" s="0" t="s">
        <v>2746</v>
      </c>
      <c r="E21" s="0" t="s">
        <v>2747</v>
      </c>
      <c r="F21" s="0" t="s">
        <v>2745</v>
      </c>
      <c r="G21" s="0" t="s">
        <v>1520</v>
      </c>
    </row>
    <row customHeight="1" ht="11.25">
      <c r="A22" s="373" t="s">
        <v>16</v>
      </c>
      <c r="B22" s="0" t="s">
        <v>2748</v>
      </c>
      <c r="C22" s="0" t="s">
        <v>2749</v>
      </c>
      <c r="D22" s="0" t="s">
        <v>2748</v>
      </c>
      <c r="E22" s="0" t="s">
        <v>2749</v>
      </c>
      <c r="F22" s="0" t="s">
        <v>2745</v>
      </c>
      <c r="G22" s="0" t="s">
        <v>1536</v>
      </c>
    </row>
    <row customHeight="1" ht="11.25">
      <c r="A23" s="373" t="s">
        <v>16</v>
      </c>
      <c r="B23" s="0" t="s">
        <v>2750</v>
      </c>
      <c r="C23" s="0" t="s">
        <v>2751</v>
      </c>
      <c r="D23" s="0" t="s">
        <v>2750</v>
      </c>
      <c r="E23" s="0" t="s">
        <v>2751</v>
      </c>
      <c r="F23" s="0" t="s">
        <v>2745</v>
      </c>
      <c r="G23" s="0" t="s">
        <v>1543</v>
      </c>
    </row>
    <row customHeight="1" ht="11.25">
      <c r="A24" s="373" t="s">
        <v>16</v>
      </c>
      <c r="B24" s="0" t="s">
        <v>2752</v>
      </c>
      <c r="C24" s="0" t="s">
        <v>2753</v>
      </c>
      <c r="D24" s="0" t="s">
        <v>2752</v>
      </c>
      <c r="E24" s="0" t="s">
        <v>2753</v>
      </c>
      <c r="F24" s="0" t="s">
        <v>2745</v>
      </c>
      <c r="G24" s="0" t="s">
        <v>1551</v>
      </c>
    </row>
    <row customHeight="1" ht="11.25">
      <c r="A25" s="373" t="s">
        <v>16</v>
      </c>
      <c r="B25" s="0" t="s">
        <v>2754</v>
      </c>
      <c r="C25" s="0" t="s">
        <v>2755</v>
      </c>
      <c r="D25" s="0" t="s">
        <v>2754</v>
      </c>
      <c r="E25" s="0" t="s">
        <v>2755</v>
      </c>
      <c r="F25" s="0" t="s">
        <v>2745</v>
      </c>
      <c r="G25" s="0" t="s">
        <v>1558</v>
      </c>
    </row>
    <row customHeight="1" ht="11.25">
      <c r="A26" s="373" t="s">
        <v>16</v>
      </c>
      <c r="B26" s="0" t="s">
        <v>102</v>
      </c>
      <c r="C26" s="0" t="s">
        <v>103</v>
      </c>
      <c r="D26" s="0" t="s">
        <v>102</v>
      </c>
      <c r="E26" s="0" t="s">
        <v>103</v>
      </c>
      <c r="F26" s="0" t="s">
        <v>2745</v>
      </c>
      <c r="G26" s="0" t="s">
        <v>101</v>
      </c>
    </row>
    <row customHeight="1" ht="11.25">
      <c r="A27" s="373" t="s">
        <v>16</v>
      </c>
      <c r="B27" s="0" t="s">
        <v>2756</v>
      </c>
      <c r="C27" s="0" t="s">
        <v>2757</v>
      </c>
      <c r="D27" s="0" t="s">
        <v>2756</v>
      </c>
      <c r="E27" s="0" t="s">
        <v>2757</v>
      </c>
      <c r="F27" s="0" t="s">
        <v>2745</v>
      </c>
      <c r="G27" s="0" t="s">
        <v>1566</v>
      </c>
    </row>
    <row customHeight="1" ht="11.25">
      <c r="A28" s="373" t="s">
        <v>16</v>
      </c>
      <c r="B28" s="0" t="s">
        <v>2758</v>
      </c>
      <c r="C28" s="0" t="s">
        <v>2759</v>
      </c>
      <c r="D28" s="0" t="s">
        <v>2758</v>
      </c>
      <c r="E28" s="0" t="s">
        <v>2759</v>
      </c>
      <c r="F28" s="0" t="s">
        <v>2745</v>
      </c>
      <c r="G28" s="0" t="s">
        <v>1574</v>
      </c>
    </row>
    <row customHeight="1" ht="11.25">
      <c r="A29" s="373" t="s">
        <v>16</v>
      </c>
      <c r="B29" s="0" t="s">
        <v>2760</v>
      </c>
      <c r="C29" s="0" t="s">
        <v>2761</v>
      </c>
      <c r="D29" s="0" t="s">
        <v>2760</v>
      </c>
      <c r="E29" s="0" t="s">
        <v>2761</v>
      </c>
      <c r="F29" s="0" t="s">
        <v>2745</v>
      </c>
      <c r="G29" s="0" t="s">
        <v>1576</v>
      </c>
    </row>
    <row customHeight="1" ht="11.25">
      <c r="A30" s="373" t="s">
        <v>16</v>
      </c>
      <c r="B30" s="0" t="s">
        <v>2762</v>
      </c>
      <c r="C30" s="0" t="s">
        <v>2763</v>
      </c>
      <c r="D30" s="0" t="s">
        <v>2762</v>
      </c>
      <c r="E30" s="0" t="s">
        <v>2763</v>
      </c>
      <c r="F30" s="0" t="s">
        <v>2745</v>
      </c>
      <c r="G30" s="0" t="s">
        <v>1579</v>
      </c>
    </row>
    <row customHeight="1" ht="11.25">
      <c r="A31" s="373" t="s">
        <v>16</v>
      </c>
      <c r="B31" s="0" t="s">
        <v>2764</v>
      </c>
      <c r="C31" s="0" t="s">
        <v>2765</v>
      </c>
      <c r="D31" s="0" t="s">
        <v>2764</v>
      </c>
      <c r="E31" s="0" t="s">
        <v>2765</v>
      </c>
      <c r="F31" s="0" t="s">
        <v>2745</v>
      </c>
      <c r="G31" s="0" t="s">
        <v>1584</v>
      </c>
    </row>
    <row customHeight="1" ht="11.25">
      <c r="A32" s="373" t="s">
        <v>16</v>
      </c>
      <c r="B32" s="0" t="s">
        <v>2766</v>
      </c>
      <c r="C32" s="0" t="s">
        <v>2767</v>
      </c>
      <c r="D32" s="0" t="s">
        <v>2766</v>
      </c>
      <c r="E32" s="0" t="s">
        <v>2767</v>
      </c>
      <c r="F32" s="0" t="s">
        <v>2745</v>
      </c>
      <c r="G32" s="0" t="s">
        <v>1586</v>
      </c>
    </row>
    <row customHeight="1" ht="11.25">
      <c r="A33" s="373" t="s">
        <v>16</v>
      </c>
      <c r="B33" s="0" t="s">
        <v>2768</v>
      </c>
      <c r="C33" s="0" t="s">
        <v>2769</v>
      </c>
      <c r="D33" s="0" t="s">
        <v>2768</v>
      </c>
      <c r="E33" s="0" t="s">
        <v>2769</v>
      </c>
      <c r="F33" s="0" t="s">
        <v>2745</v>
      </c>
      <c r="G33" s="0" t="s">
        <v>1588</v>
      </c>
    </row>
    <row customHeight="1" ht="11.25">
      <c r="A34" s="373" t="s">
        <v>16</v>
      </c>
      <c r="B34" s="0" t="s">
        <v>2770</v>
      </c>
      <c r="C34" s="0" t="s">
        <v>2771</v>
      </c>
      <c r="D34" s="0" t="s">
        <v>2770</v>
      </c>
      <c r="E34" s="0" t="s">
        <v>2771</v>
      </c>
      <c r="F34" s="0" t="s">
        <v>2745</v>
      </c>
      <c r="G34" s="0" t="s">
        <v>1590</v>
      </c>
    </row>
    <row customHeight="1" ht="11.25">
      <c r="A35" s="373" t="s">
        <v>16</v>
      </c>
      <c r="B35" s="0" t="s">
        <v>2772</v>
      </c>
      <c r="C35" s="0" t="s">
        <v>2773</v>
      </c>
      <c r="D35" s="0" t="s">
        <v>2772</v>
      </c>
      <c r="E35" s="0" t="s">
        <v>2773</v>
      </c>
      <c r="F35" s="0" t="s">
        <v>2745</v>
      </c>
      <c r="G35" s="0" t="s">
        <v>1595</v>
      </c>
    </row>
    <row customHeight="1" ht="11.25">
      <c r="A36" s="373" t="s">
        <v>16</v>
      </c>
      <c r="B36" s="0" t="s">
        <v>2774</v>
      </c>
      <c r="C36" s="0" t="s">
        <v>2775</v>
      </c>
      <c r="D36" s="0" t="s">
        <v>2774</v>
      </c>
      <c r="E36" s="0" t="s">
        <v>2775</v>
      </c>
      <c r="F36" s="0" t="s">
        <v>2745</v>
      </c>
      <c r="G36" s="0" t="s">
        <v>1600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4619B-C888-4638-5833-2B569E84280D}"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2776</v>
      </c>
      <c r="B1" s="835" t="s">
        <v>2777</v>
      </c>
      <c r="C1" s="1159" t="s">
        <v>2778</v>
      </c>
      <c r="D1" s="835" t="s">
        <v>2779</v>
      </c>
      <c r="E1" s="835" t="s">
        <v>2780</v>
      </c>
      <c r="F1" s="1159" t="s">
        <v>2781</v>
      </c>
      <c r="G1" s="1159" t="s">
        <v>2782</v>
      </c>
      <c r="H1" s="1159" t="s">
        <v>2783</v>
      </c>
      <c r="I1" s="1159" t="s">
        <v>2784</v>
      </c>
    </row>
    <row customHeight="1" ht="11.25">
      <c r="A2" s="1691" t="s">
        <v>111</v>
      </c>
      <c r="B2" s="1691" t="s">
        <v>2785</v>
      </c>
      <c r="C2" s="1691" t="s">
        <v>28</v>
      </c>
      <c r="D2" s="1691" t="s">
        <v>2786</v>
      </c>
      <c r="E2" s="1691" t="s">
        <v>2787</v>
      </c>
      <c r="F2" s="1691" t="s">
        <v>28</v>
      </c>
      <c r="G2" s="1691" t="s">
        <v>28</v>
      </c>
      <c r="H2" s="1691" t="s">
        <v>28</v>
      </c>
      <c r="I2" s="1691" t="s">
        <v>28</v>
      </c>
    </row>
    <row customHeight="1" ht="11.25">
      <c r="A3" s="1691" t="s">
        <v>112</v>
      </c>
      <c r="B3" s="1691" t="s">
        <v>2788</v>
      </c>
      <c r="C3" s="1691" t="s">
        <v>28</v>
      </c>
      <c r="D3" s="1691" t="s">
        <v>2786</v>
      </c>
      <c r="E3" s="1691" t="s">
        <v>2789</v>
      </c>
      <c r="F3" s="1691" t="s">
        <v>28</v>
      </c>
      <c r="G3" s="1691" t="s">
        <v>28</v>
      </c>
      <c r="H3" s="1691" t="s">
        <v>28</v>
      </c>
      <c r="I3" s="1691" t="s">
        <v>28</v>
      </c>
    </row>
    <row customHeight="1" ht="11.25">
      <c r="A4" s="1691" t="s">
        <v>92</v>
      </c>
      <c r="B4" s="1691" t="s">
        <v>2790</v>
      </c>
      <c r="C4" s="1691" t="s">
        <v>28</v>
      </c>
      <c r="D4" s="1691" t="s">
        <v>2791</v>
      </c>
      <c r="E4" s="1691" t="s">
        <v>2792</v>
      </c>
      <c r="F4" s="1691" t="s">
        <v>28</v>
      </c>
      <c r="G4" s="1691" t="s">
        <v>28</v>
      </c>
      <c r="H4" s="1691" t="s">
        <v>28</v>
      </c>
      <c r="I4" s="1691" t="s">
        <v>28</v>
      </c>
    </row>
    <row customHeight="1" ht="11.25">
      <c r="A5" s="1691" t="s">
        <v>93</v>
      </c>
      <c r="B5" s="1691" t="s">
        <v>2793</v>
      </c>
      <c r="C5" s="1691" t="s">
        <v>28</v>
      </c>
      <c r="D5" s="1691" t="s">
        <v>2794</v>
      </c>
      <c r="E5" s="1691" t="s">
        <v>2792</v>
      </c>
      <c r="F5" s="1691" t="s">
        <v>28</v>
      </c>
      <c r="G5" s="1691" t="s">
        <v>28</v>
      </c>
      <c r="H5" s="1691" t="s">
        <v>28</v>
      </c>
      <c r="I5" s="1691" t="s">
        <v>28</v>
      </c>
    </row>
    <row customHeight="1" ht="11.25">
      <c r="A6" s="1691" t="s">
        <v>113</v>
      </c>
      <c r="B6" s="1691" t="s">
        <v>2795</v>
      </c>
      <c r="C6" s="1691" t="s">
        <v>28</v>
      </c>
      <c r="D6" s="1691" t="s">
        <v>2796</v>
      </c>
      <c r="E6" s="1691" t="s">
        <v>2797</v>
      </c>
      <c r="F6" s="1691" t="s">
        <v>28</v>
      </c>
      <c r="G6" s="1691" t="s">
        <v>28</v>
      </c>
      <c r="H6" s="1691" t="s">
        <v>28</v>
      </c>
      <c r="I6" s="1691" t="s">
        <v>28</v>
      </c>
    </row>
    <row customHeight="1" ht="11.25">
      <c r="A7" s="1691" t="s">
        <v>94</v>
      </c>
      <c r="B7" s="1691" t="s">
        <v>2798</v>
      </c>
      <c r="C7" s="1691" t="s">
        <v>28</v>
      </c>
      <c r="D7" s="1691" t="s">
        <v>2799</v>
      </c>
      <c r="E7" s="1691" t="s">
        <v>2800</v>
      </c>
      <c r="F7" s="1691" t="s">
        <v>28</v>
      </c>
      <c r="G7" s="1691" t="s">
        <v>28</v>
      </c>
      <c r="H7" s="1691" t="s">
        <v>28</v>
      </c>
      <c r="I7" s="1691" t="s">
        <v>28</v>
      </c>
    </row>
    <row customHeight="1" ht="11.25">
      <c r="A8" s="1691" t="s">
        <v>95</v>
      </c>
      <c r="B8" s="1691" t="s">
        <v>2801</v>
      </c>
      <c r="C8" s="1691" t="s">
        <v>28</v>
      </c>
      <c r="D8" s="1691" t="s">
        <v>2802</v>
      </c>
      <c r="E8" s="1691" t="s">
        <v>2789</v>
      </c>
      <c r="F8" s="1691" t="s">
        <v>28</v>
      </c>
      <c r="G8" s="1691" t="s">
        <v>28</v>
      </c>
      <c r="H8" s="1691" t="s">
        <v>28</v>
      </c>
      <c r="I8" s="1691" t="s">
        <v>28</v>
      </c>
    </row>
    <row customHeight="1" ht="11.25">
      <c r="A9" s="1691" t="s">
        <v>114</v>
      </c>
      <c r="B9" s="1691" t="s">
        <v>2803</v>
      </c>
      <c r="C9" s="1691" t="s">
        <v>28</v>
      </c>
      <c r="D9" s="1691" t="s">
        <v>2802</v>
      </c>
      <c r="E9" s="1691" t="s">
        <v>2789</v>
      </c>
      <c r="F9" s="1691" t="s">
        <v>28</v>
      </c>
      <c r="G9" s="1691" t="s">
        <v>28</v>
      </c>
      <c r="H9" s="1691" t="s">
        <v>28</v>
      </c>
      <c r="I9" s="1691" t="s">
        <v>28</v>
      </c>
    </row>
    <row customHeight="1" ht="11.25">
      <c r="A10" s="1691" t="s">
        <v>150</v>
      </c>
      <c r="B10" s="1691" t="s">
        <v>2804</v>
      </c>
      <c r="C10" s="1691" t="s">
        <v>28</v>
      </c>
      <c r="D10" s="1691" t="s">
        <v>2805</v>
      </c>
      <c r="E10" s="1691" t="s">
        <v>2792</v>
      </c>
      <c r="F10" s="1691" t="s">
        <v>28</v>
      </c>
      <c r="G10" s="1691" t="s">
        <v>28</v>
      </c>
      <c r="H10" s="1691" t="s">
        <v>28</v>
      </c>
      <c r="I10" s="1691" t="s">
        <v>28</v>
      </c>
    </row>
    <row customHeight="1" ht="11.25">
      <c r="A11" s="1691" t="s">
        <v>151</v>
      </c>
      <c r="B11" s="1691" t="s">
        <v>2806</v>
      </c>
      <c r="C11" s="1691" t="s">
        <v>28</v>
      </c>
      <c r="D11" s="1691" t="s">
        <v>2805</v>
      </c>
      <c r="E11" s="1691" t="s">
        <v>2807</v>
      </c>
      <c r="F11" s="1691" t="s">
        <v>28</v>
      </c>
      <c r="G11" s="1691" t="s">
        <v>28</v>
      </c>
      <c r="H11" s="1691" t="s">
        <v>28</v>
      </c>
      <c r="I11" s="1691" t="s">
        <v>28</v>
      </c>
    </row>
    <row customHeight="1" ht="11.25">
      <c r="A12" s="1691" t="s">
        <v>152</v>
      </c>
      <c r="B12" s="1691" t="s">
        <v>2808</v>
      </c>
      <c r="C12" s="1691" t="s">
        <v>28</v>
      </c>
      <c r="D12" s="1691" t="s">
        <v>2809</v>
      </c>
      <c r="E12" s="1691" t="s">
        <v>2792</v>
      </c>
      <c r="F12" s="1691" t="s">
        <v>28</v>
      </c>
      <c r="G12" s="1691" t="s">
        <v>28</v>
      </c>
      <c r="H12" s="1691" t="s">
        <v>28</v>
      </c>
      <c r="I12" s="1691" t="s">
        <v>28</v>
      </c>
    </row>
    <row customHeight="1" ht="11.25">
      <c r="A13" s="1691" t="s">
        <v>153</v>
      </c>
      <c r="B13" s="1691" t="s">
        <v>2810</v>
      </c>
      <c r="C13" s="1691" t="s">
        <v>28</v>
      </c>
      <c r="D13" s="1691" t="s">
        <v>2809</v>
      </c>
      <c r="E13" s="1691" t="s">
        <v>2792</v>
      </c>
      <c r="F13" s="1691" t="s">
        <v>28</v>
      </c>
      <c r="G13" s="1691" t="s">
        <v>28</v>
      </c>
      <c r="H13" s="1691" t="s">
        <v>28</v>
      </c>
      <c r="I13" s="1691" t="s">
        <v>28</v>
      </c>
    </row>
    <row customHeight="1" ht="11.25">
      <c r="A14" s="1691" t="s">
        <v>154</v>
      </c>
      <c r="B14" s="1691" t="s">
        <v>2811</v>
      </c>
      <c r="C14" s="1691" t="s">
        <v>28</v>
      </c>
      <c r="D14" s="1691" t="s">
        <v>2791</v>
      </c>
      <c r="E14" s="1691" t="s">
        <v>2792</v>
      </c>
      <c r="F14" s="1691" t="s">
        <v>28</v>
      </c>
      <c r="G14" s="1691" t="s">
        <v>28</v>
      </c>
      <c r="H14" s="1691" t="s">
        <v>28</v>
      </c>
      <c r="I14" s="1691" t="s">
        <v>28</v>
      </c>
    </row>
    <row customHeight="1" ht="11.25">
      <c r="A15" s="1691" t="s">
        <v>155</v>
      </c>
      <c r="B15" s="1691" t="s">
        <v>2812</v>
      </c>
      <c r="C15" s="1691" t="s">
        <v>28</v>
      </c>
      <c r="D15" s="1691" t="s">
        <v>2813</v>
      </c>
      <c r="E15" s="1691" t="s">
        <v>2797</v>
      </c>
      <c r="F15" s="1691" t="s">
        <v>28</v>
      </c>
      <c r="G15" s="1691" t="s">
        <v>28</v>
      </c>
      <c r="H15" s="1691" t="s">
        <v>28</v>
      </c>
      <c r="I15" s="1691" t="s">
        <v>28</v>
      </c>
    </row>
    <row customHeight="1" ht="11.25">
      <c r="A16" s="1691" t="s">
        <v>1467</v>
      </c>
      <c r="B16" s="1691" t="s">
        <v>2814</v>
      </c>
      <c r="C16" s="1691" t="s">
        <v>28</v>
      </c>
      <c r="D16" s="1691" t="s">
        <v>2813</v>
      </c>
      <c r="E16" s="1691" t="s">
        <v>2797</v>
      </c>
      <c r="F16" s="1691" t="s">
        <v>28</v>
      </c>
      <c r="G16" s="1691" t="s">
        <v>28</v>
      </c>
      <c r="H16" s="1691" t="s">
        <v>28</v>
      </c>
      <c r="I16" s="1691" t="s">
        <v>28</v>
      </c>
    </row>
    <row customHeight="1" ht="11.25">
      <c r="A17" s="1691" t="s">
        <v>1473</v>
      </c>
      <c r="B17" s="1691" t="s">
        <v>2815</v>
      </c>
      <c r="C17" s="1691" t="s">
        <v>28</v>
      </c>
      <c r="D17" s="1691" t="s">
        <v>2813</v>
      </c>
      <c r="E17" s="1691" t="s">
        <v>2807</v>
      </c>
      <c r="F17" s="1691" t="s">
        <v>28</v>
      </c>
      <c r="G17" s="1691" t="s">
        <v>28</v>
      </c>
      <c r="H17" s="1691" t="s">
        <v>28</v>
      </c>
      <c r="I17" s="1691" t="s">
        <v>28</v>
      </c>
    </row>
    <row customHeight="1" ht="11.25">
      <c r="A18" s="1691" t="s">
        <v>1485</v>
      </c>
      <c r="B18" s="1691" t="s">
        <v>2816</v>
      </c>
      <c r="C18" s="1691" t="s">
        <v>28</v>
      </c>
      <c r="D18" s="1691" t="s">
        <v>2817</v>
      </c>
      <c r="E18" s="1691" t="s">
        <v>2797</v>
      </c>
      <c r="F18" s="1691" t="s">
        <v>28</v>
      </c>
      <c r="G18" s="1691" t="s">
        <v>28</v>
      </c>
      <c r="H18" s="1691" t="s">
        <v>28</v>
      </c>
      <c r="I18" s="1691" t="s">
        <v>28</v>
      </c>
    </row>
    <row customHeight="1" ht="11.25">
      <c r="A19" s="1691" t="s">
        <v>1499</v>
      </c>
      <c r="B19" s="1691" t="s">
        <v>2818</v>
      </c>
      <c r="C19" s="1691" t="s">
        <v>28</v>
      </c>
      <c r="D19" s="1691" t="s">
        <v>2819</v>
      </c>
      <c r="E19" s="1691" t="s">
        <v>2797</v>
      </c>
      <c r="F19" s="1691" t="s">
        <v>28</v>
      </c>
      <c r="G19" s="1691" t="s">
        <v>28</v>
      </c>
      <c r="H19" s="1691" t="s">
        <v>28</v>
      </c>
      <c r="I19" s="1691" t="s">
        <v>28</v>
      </c>
    </row>
    <row customHeight="1" ht="11.25">
      <c r="A20" s="1691" t="s">
        <v>1511</v>
      </c>
      <c r="B20" s="1691" t="s">
        <v>2820</v>
      </c>
      <c r="C20" s="1691" t="s">
        <v>28</v>
      </c>
      <c r="D20" s="1691" t="s">
        <v>2791</v>
      </c>
      <c r="E20" s="1691" t="s">
        <v>2792</v>
      </c>
      <c r="F20" s="1691" t="s">
        <v>28</v>
      </c>
      <c r="G20" s="1691" t="s">
        <v>28</v>
      </c>
      <c r="H20" s="1691" t="s">
        <v>28</v>
      </c>
      <c r="I20" s="1691" t="s">
        <v>28</v>
      </c>
    </row>
    <row customHeight="1" ht="11.25">
      <c r="A21" s="1691" t="s">
        <v>1520</v>
      </c>
      <c r="B21" s="1691" t="s">
        <v>2821</v>
      </c>
      <c r="C21" s="1691" t="s">
        <v>28</v>
      </c>
      <c r="D21" s="1691" t="s">
        <v>2822</v>
      </c>
      <c r="E21" s="1691" t="s">
        <v>2789</v>
      </c>
      <c r="F21" s="1691" t="s">
        <v>28</v>
      </c>
      <c r="G21" s="1691" t="s">
        <v>28</v>
      </c>
      <c r="H21" s="1691" t="s">
        <v>28</v>
      </c>
      <c r="I21" s="1691" t="s">
        <v>28</v>
      </c>
    </row>
    <row customHeight="1" ht="11.25">
      <c r="A22" s="1691" t="s">
        <v>1536</v>
      </c>
      <c r="B22" s="1691" t="s">
        <v>2823</v>
      </c>
      <c r="C22" s="1691" t="s">
        <v>28</v>
      </c>
      <c r="D22" s="1691" t="s">
        <v>2822</v>
      </c>
      <c r="E22" s="1691" t="s">
        <v>2789</v>
      </c>
      <c r="F22" s="1691" t="s">
        <v>28</v>
      </c>
      <c r="G22" s="1691" t="s">
        <v>28</v>
      </c>
      <c r="H22" s="1691" t="s">
        <v>28</v>
      </c>
      <c r="I22" s="1691" t="s">
        <v>28</v>
      </c>
    </row>
    <row customHeight="1" ht="11.25">
      <c r="A23" s="1691" t="s">
        <v>1543</v>
      </c>
      <c r="B23" s="1691" t="s">
        <v>2824</v>
      </c>
      <c r="C23" s="1691" t="s">
        <v>28</v>
      </c>
      <c r="D23" s="1691" t="s">
        <v>2805</v>
      </c>
      <c r="E23" s="1691" t="s">
        <v>2792</v>
      </c>
      <c r="F23" s="1691" t="s">
        <v>28</v>
      </c>
      <c r="G23" s="1691" t="s">
        <v>28</v>
      </c>
      <c r="H23" s="1691" t="s">
        <v>28</v>
      </c>
      <c r="I23" s="1691" t="s">
        <v>28</v>
      </c>
    </row>
    <row customHeight="1" ht="11.25">
      <c r="A24" s="1691" t="s">
        <v>1551</v>
      </c>
      <c r="B24" s="1691" t="s">
        <v>2825</v>
      </c>
      <c r="C24" s="1691" t="s">
        <v>28</v>
      </c>
      <c r="D24" s="1691" t="s">
        <v>2826</v>
      </c>
      <c r="E24" s="1691" t="s">
        <v>2807</v>
      </c>
      <c r="F24" s="1691" t="s">
        <v>28</v>
      </c>
      <c r="G24" s="1691" t="s">
        <v>28</v>
      </c>
      <c r="H24" s="1691" t="s">
        <v>28</v>
      </c>
      <c r="I24" s="1691" t="s">
        <v>28</v>
      </c>
    </row>
    <row customHeight="1" ht="11.25">
      <c r="A25" s="1691" t="s">
        <v>1558</v>
      </c>
      <c r="B25" s="1691" t="s">
        <v>2827</v>
      </c>
      <c r="C25" s="1691" t="s">
        <v>28</v>
      </c>
      <c r="D25" s="1691" t="s">
        <v>2791</v>
      </c>
      <c r="E25" s="1691" t="s">
        <v>2792</v>
      </c>
      <c r="F25" s="1691" t="s">
        <v>28</v>
      </c>
      <c r="G25" s="1691" t="s">
        <v>28</v>
      </c>
      <c r="H25" s="1691" t="s">
        <v>28</v>
      </c>
      <c r="I25" s="1691" t="s">
        <v>28</v>
      </c>
    </row>
    <row customHeight="1" ht="11.25">
      <c r="A26" s="1691" t="s">
        <v>101</v>
      </c>
      <c r="B26" s="1691" t="s">
        <v>2828</v>
      </c>
      <c r="C26" s="1691" t="s">
        <v>28</v>
      </c>
      <c r="D26" s="1691" t="s">
        <v>2791</v>
      </c>
      <c r="E26" s="1691" t="s">
        <v>2792</v>
      </c>
      <c r="F26" s="1691" t="s">
        <v>28</v>
      </c>
      <c r="G26" s="1691" t="s">
        <v>28</v>
      </c>
      <c r="H26" s="1691" t="s">
        <v>28</v>
      </c>
      <c r="I26" s="1691" t="s">
        <v>28</v>
      </c>
    </row>
    <row customHeight="1" ht="11.25">
      <c r="A27" s="1691" t="s">
        <v>1566</v>
      </c>
      <c r="B27" s="1691" t="s">
        <v>2829</v>
      </c>
      <c r="C27" s="1691" t="s">
        <v>28</v>
      </c>
      <c r="D27" s="1691" t="s">
        <v>2791</v>
      </c>
      <c r="E27" s="1691" t="s">
        <v>2792</v>
      </c>
      <c r="F27" s="1691" t="s">
        <v>28</v>
      </c>
      <c r="G27" s="1691" t="s">
        <v>28</v>
      </c>
      <c r="H27" s="1691" t="s">
        <v>28</v>
      </c>
      <c r="I2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27F48-C7A9-604A-BCBC-D9127171754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96277-CDAB-4568-D398-BECF0E75971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2BA98-518B-FBB8-4F35-7A7D9A45983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2830</v>
      </c>
    </row>
    <row customHeight="1" ht="11.25">
      <c r="A2" s="64" t="s">
        <v>100</v>
      </c>
      <c r="B2" s="64" t="s">
        <v>2831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9D4FC-B07E-2468-A608-74545A15B5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2832</v>
      </c>
      <c r="B1" s="835" t="s">
        <v>2833</v>
      </c>
    </row>
    <row customHeight="1" ht="11.25">
      <c r="A2" s="835">
        <v>4213775</v>
      </c>
      <c r="B2" s="835" t="s">
        <v>1226</v>
      </c>
    </row>
    <row customHeight="1" ht="11.25">
      <c r="A3" s="835">
        <v>4213784</v>
      </c>
      <c r="B3" s="835" t="s">
        <v>1259</v>
      </c>
    </row>
    <row customHeight="1" ht="11.25">
      <c r="A4" s="835">
        <v>4213781</v>
      </c>
      <c r="B4" s="835" t="s">
        <v>1252</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1392</v>
      </c>
    </row>
    <row customHeight="1" ht="11.25">
      <c r="A10" s="835">
        <v>4213783</v>
      </c>
      <c r="B10" s="835" t="s">
        <v>1407</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FF188-C445-C6AB-BD68-B572DF53220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2832</v>
      </c>
      <c r="B1" s="835" t="s">
        <v>2834</v>
      </c>
    </row>
    <row customHeight="1" ht="11.25">
      <c r="A2" s="835" t="s">
        <v>2835</v>
      </c>
      <c r="B2" s="835" t="s">
        <v>1506</v>
      </c>
    </row>
    <row customHeight="1" ht="11.25">
      <c r="A3" s="835" t="s">
        <v>2836</v>
      </c>
      <c r="B3" s="835" t="s">
        <v>1516</v>
      </c>
    </row>
    <row customHeight="1" ht="11.25">
      <c r="A4" s="835" t="s">
        <v>2837</v>
      </c>
      <c r="B4" s="835" t="s">
        <v>1525</v>
      </c>
    </row>
    <row customHeight="1" ht="11.25">
      <c r="A5" s="835" t="s">
        <v>2838</v>
      </c>
      <c r="B5" s="835" t="s">
        <v>1534</v>
      </c>
    </row>
    <row customHeight="1" ht="11.25">
      <c r="A6" s="835" t="s">
        <v>2839</v>
      </c>
      <c r="B6" s="835" t="s">
        <v>1540</v>
      </c>
    </row>
    <row customHeight="1" ht="11.25">
      <c r="A7" s="835" t="s">
        <v>2840</v>
      </c>
      <c r="B7" s="835" t="s">
        <v>1548</v>
      </c>
    </row>
    <row customHeight="1" ht="11.25">
      <c r="A8" s="835" t="s">
        <v>2841</v>
      </c>
      <c r="B8" s="835"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18B55-2418-6ABB-98B8-BB722690FD0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2699</v>
      </c>
      <c r="B1" s="373" t="s">
        <v>2700</v>
      </c>
      <c r="C1" s="373" t="s">
        <v>2701</v>
      </c>
      <c r="D1" s="373" t="s">
        <v>2702</v>
      </c>
      <c r="E1" s="0" t="s">
        <v>2703</v>
      </c>
      <c r="F1" s="0" t="s">
        <v>2704</v>
      </c>
      <c r="G1" s="0" t="s">
        <v>2705</v>
      </c>
    </row>
    <row customHeight="1" ht="11.25">
      <c r="A2" s="0" t="s">
        <v>16</v>
      </c>
      <c r="B2" s="0" t="s">
        <v>2706</v>
      </c>
      <c r="C2" s="0" t="s">
        <v>2707</v>
      </c>
      <c r="D2" s="0" t="s">
        <v>2706</v>
      </c>
      <c r="E2" s="0" t="s">
        <v>2707</v>
      </c>
      <c r="F2" s="0" t="s">
        <v>2708</v>
      </c>
      <c r="G2" s="0" t="s">
        <v>111</v>
      </c>
    </row>
    <row customHeight="1" ht="11.25">
      <c r="A3" s="0" t="s">
        <v>16</v>
      </c>
      <c r="B3" s="0" t="s">
        <v>2709</v>
      </c>
      <c r="C3" s="0" t="s">
        <v>2710</v>
      </c>
      <c r="D3" s="0" t="s">
        <v>2709</v>
      </c>
      <c r="E3" s="0" t="s">
        <v>2710</v>
      </c>
      <c r="F3" s="0" t="s">
        <v>2708</v>
      </c>
      <c r="G3" s="0" t="s">
        <v>112</v>
      </c>
    </row>
    <row customHeight="1" ht="11.25">
      <c r="A4" s="0" t="s">
        <v>16</v>
      </c>
      <c r="B4" s="0" t="s">
        <v>2711</v>
      </c>
      <c r="C4" s="0" t="s">
        <v>2712</v>
      </c>
      <c r="D4" s="0" t="s">
        <v>2711</v>
      </c>
      <c r="E4" s="0" t="s">
        <v>2712</v>
      </c>
      <c r="F4" s="0" t="s">
        <v>2708</v>
      </c>
      <c r="G4" s="0" t="s">
        <v>92</v>
      </c>
    </row>
    <row customHeight="1" ht="11.25">
      <c r="A5" s="0" t="s">
        <v>16</v>
      </c>
      <c r="B5" s="0" t="s">
        <v>2713</v>
      </c>
      <c r="C5" s="0" t="s">
        <v>2714</v>
      </c>
      <c r="D5" s="0" t="s">
        <v>2713</v>
      </c>
      <c r="E5" s="0" t="s">
        <v>2714</v>
      </c>
      <c r="F5" s="0" t="s">
        <v>2708</v>
      </c>
      <c r="G5" s="0" t="s">
        <v>93</v>
      </c>
    </row>
    <row customHeight="1" ht="11.25">
      <c r="A6" s="0" t="s">
        <v>16</v>
      </c>
      <c r="B6" s="0" t="s">
        <v>2715</v>
      </c>
      <c r="C6" s="0" t="s">
        <v>2716</v>
      </c>
      <c r="D6" s="0" t="s">
        <v>2715</v>
      </c>
      <c r="E6" s="0" t="s">
        <v>2716</v>
      </c>
      <c r="F6" s="0" t="s">
        <v>2708</v>
      </c>
      <c r="G6" s="0" t="s">
        <v>113</v>
      </c>
    </row>
    <row customHeight="1" ht="11.25">
      <c r="A7" s="0" t="s">
        <v>16</v>
      </c>
      <c r="B7" s="0" t="s">
        <v>2717</v>
      </c>
      <c r="C7" s="0" t="s">
        <v>2718</v>
      </c>
      <c r="D7" s="0" t="s">
        <v>2717</v>
      </c>
      <c r="E7" s="0" t="s">
        <v>2718</v>
      </c>
      <c r="F7" s="0" t="s">
        <v>2708</v>
      </c>
      <c r="G7" s="0" t="s">
        <v>94</v>
      </c>
    </row>
    <row customHeight="1" ht="11.25">
      <c r="A8" s="0" t="s">
        <v>16</v>
      </c>
      <c r="B8" s="0" t="s">
        <v>2719</v>
      </c>
      <c r="C8" s="0" t="s">
        <v>2720</v>
      </c>
      <c r="D8" s="0" t="s">
        <v>2719</v>
      </c>
      <c r="E8" s="0" t="s">
        <v>2720</v>
      </c>
      <c r="F8" s="0" t="s">
        <v>2708</v>
      </c>
      <c r="G8" s="0" t="s">
        <v>95</v>
      </c>
    </row>
    <row customHeight="1" ht="11.25">
      <c r="A9" s="0" t="s">
        <v>16</v>
      </c>
      <c r="B9" s="0" t="s">
        <v>2721</v>
      </c>
      <c r="C9" s="0" t="s">
        <v>2722</v>
      </c>
      <c r="D9" s="0" t="s">
        <v>2721</v>
      </c>
      <c r="E9" s="0" t="s">
        <v>2722</v>
      </c>
      <c r="F9" s="0" t="s">
        <v>2708</v>
      </c>
      <c r="G9" s="0" t="s">
        <v>114</v>
      </c>
    </row>
    <row customHeight="1" ht="11.25">
      <c r="A10" s="0" t="s">
        <v>16</v>
      </c>
      <c r="B10" s="0" t="s">
        <v>2723</v>
      </c>
      <c r="C10" s="0" t="s">
        <v>2724</v>
      </c>
      <c r="D10" s="0" t="s">
        <v>2723</v>
      </c>
      <c r="E10" s="0" t="s">
        <v>2724</v>
      </c>
      <c r="F10" s="0" t="s">
        <v>2708</v>
      </c>
      <c r="G10" s="0" t="s">
        <v>150</v>
      </c>
    </row>
    <row customHeight="1" ht="11.25">
      <c r="A11" s="0" t="s">
        <v>16</v>
      </c>
      <c r="B11" s="0" t="s">
        <v>2725</v>
      </c>
      <c r="C11" s="0" t="s">
        <v>2726</v>
      </c>
      <c r="D11" s="0" t="s">
        <v>2725</v>
      </c>
      <c r="E11" s="0" t="s">
        <v>2726</v>
      </c>
      <c r="F11" s="0" t="s">
        <v>2708</v>
      </c>
      <c r="G11" s="0" t="s">
        <v>151</v>
      </c>
    </row>
    <row customHeight="1" ht="11.25">
      <c r="A12" s="0" t="s">
        <v>16</v>
      </c>
      <c r="B12" s="0" t="s">
        <v>2727</v>
      </c>
      <c r="C12" s="0" t="s">
        <v>2728</v>
      </c>
      <c r="D12" s="0" t="s">
        <v>2727</v>
      </c>
      <c r="E12" s="0" t="s">
        <v>2728</v>
      </c>
      <c r="F12" s="0" t="s">
        <v>2708</v>
      </c>
      <c r="G12" s="0" t="s">
        <v>152</v>
      </c>
    </row>
    <row customHeight="1" ht="11.25">
      <c r="A13" s="0" t="s">
        <v>16</v>
      </c>
      <c r="B13" s="0" t="s">
        <v>2729</v>
      </c>
      <c r="C13" s="0" t="s">
        <v>2730</v>
      </c>
      <c r="D13" s="0" t="s">
        <v>2729</v>
      </c>
      <c r="E13" s="0" t="s">
        <v>2730</v>
      </c>
      <c r="F13" s="0" t="s">
        <v>2708</v>
      </c>
      <c r="G13" s="0" t="s">
        <v>153</v>
      </c>
    </row>
    <row customHeight="1" ht="11.25">
      <c r="A14" s="0" t="s">
        <v>16</v>
      </c>
      <c r="B14" s="0" t="s">
        <v>2731</v>
      </c>
      <c r="C14" s="0" t="s">
        <v>2732</v>
      </c>
      <c r="D14" s="0" t="s">
        <v>2731</v>
      </c>
      <c r="E14" s="0" t="s">
        <v>2732</v>
      </c>
      <c r="F14" s="0" t="s">
        <v>2708</v>
      </c>
      <c r="G14" s="0" t="s">
        <v>154</v>
      </c>
    </row>
    <row customHeight="1" ht="11.25">
      <c r="A15" s="0" t="s">
        <v>16</v>
      </c>
      <c r="B15" s="0" t="s">
        <v>2733</v>
      </c>
      <c r="C15" s="0" t="s">
        <v>2734</v>
      </c>
      <c r="D15" s="0" t="s">
        <v>2733</v>
      </c>
      <c r="E15" s="0" t="s">
        <v>2734</v>
      </c>
      <c r="F15" s="0" t="s">
        <v>2708</v>
      </c>
      <c r="G15" s="0" t="s">
        <v>155</v>
      </c>
    </row>
    <row customHeight="1" ht="11.25">
      <c r="A16" s="0" t="s">
        <v>16</v>
      </c>
      <c r="B16" s="0" t="s">
        <v>2735</v>
      </c>
      <c r="C16" s="0" t="s">
        <v>2736</v>
      </c>
      <c r="D16" s="0" t="s">
        <v>2735</v>
      </c>
      <c r="E16" s="0" t="s">
        <v>2736</v>
      </c>
      <c r="F16" s="0" t="s">
        <v>2708</v>
      </c>
      <c r="G16" s="0" t="s">
        <v>1467</v>
      </c>
    </row>
    <row customHeight="1" ht="11.25">
      <c r="A17" s="0" t="s">
        <v>16</v>
      </c>
      <c r="B17" s="0" t="s">
        <v>2737</v>
      </c>
      <c r="C17" s="0" t="s">
        <v>2738</v>
      </c>
      <c r="D17" s="0" t="s">
        <v>2737</v>
      </c>
      <c r="E17" s="0" t="s">
        <v>2738</v>
      </c>
      <c r="F17" s="0" t="s">
        <v>2708</v>
      </c>
      <c r="G17" s="0" t="s">
        <v>1473</v>
      </c>
    </row>
    <row customHeight="1" ht="11.25">
      <c r="A18" s="0" t="s">
        <v>16</v>
      </c>
      <c r="B18" s="0" t="s">
        <v>2739</v>
      </c>
      <c r="C18" s="0" t="s">
        <v>2740</v>
      </c>
      <c r="D18" s="0" t="s">
        <v>2739</v>
      </c>
      <c r="E18" s="0" t="s">
        <v>2740</v>
      </c>
      <c r="F18" s="0" t="s">
        <v>2708</v>
      </c>
      <c r="G18" s="0" t="s">
        <v>1485</v>
      </c>
    </row>
    <row customHeight="1" ht="11.25">
      <c r="A19" s="0" t="s">
        <v>16</v>
      </c>
      <c r="B19" s="0" t="s">
        <v>2741</v>
      </c>
      <c r="C19" s="0" t="s">
        <v>2742</v>
      </c>
      <c r="D19" s="0" t="s">
        <v>2741</v>
      </c>
      <c r="E19" s="0" t="s">
        <v>2742</v>
      </c>
      <c r="F19" s="0" t="s">
        <v>2708</v>
      </c>
      <c r="G19" s="0" t="s">
        <v>1499</v>
      </c>
    </row>
    <row customHeight="1" ht="11.25">
      <c r="A20" s="0" t="s">
        <v>16</v>
      </c>
      <c r="B20" s="0" t="s">
        <v>2743</v>
      </c>
      <c r="C20" s="0" t="s">
        <v>2744</v>
      </c>
      <c r="D20" s="0" t="s">
        <v>2743</v>
      </c>
      <c r="E20" s="0" t="s">
        <v>2744</v>
      </c>
      <c r="F20" s="0" t="s">
        <v>2745</v>
      </c>
      <c r="G20" s="0" t="s">
        <v>1511</v>
      </c>
    </row>
    <row customHeight="1" ht="11.25">
      <c r="A21" s="0" t="s">
        <v>16</v>
      </c>
      <c r="B21" s="0" t="s">
        <v>2746</v>
      </c>
      <c r="C21" s="0" t="s">
        <v>2747</v>
      </c>
      <c r="D21" s="0" t="s">
        <v>2746</v>
      </c>
      <c r="E21" s="0" t="s">
        <v>2747</v>
      </c>
      <c r="F21" s="0" t="s">
        <v>2745</v>
      </c>
      <c r="G21" s="0" t="s">
        <v>1520</v>
      </c>
    </row>
    <row customHeight="1" ht="11.25">
      <c r="A22" s="0" t="s">
        <v>16</v>
      </c>
      <c r="B22" s="0" t="s">
        <v>2748</v>
      </c>
      <c r="C22" s="0" t="s">
        <v>2749</v>
      </c>
      <c r="D22" s="0" t="s">
        <v>2748</v>
      </c>
      <c r="E22" s="0" t="s">
        <v>2749</v>
      </c>
      <c r="F22" s="0" t="s">
        <v>2745</v>
      </c>
      <c r="G22" s="0" t="s">
        <v>1536</v>
      </c>
    </row>
    <row customHeight="1" ht="11.25">
      <c r="A23" s="0" t="s">
        <v>16</v>
      </c>
      <c r="B23" s="0" t="s">
        <v>2750</v>
      </c>
      <c r="C23" s="0" t="s">
        <v>2751</v>
      </c>
      <c r="D23" s="0" t="s">
        <v>2750</v>
      </c>
      <c r="E23" s="0" t="s">
        <v>2751</v>
      </c>
      <c r="F23" s="0" t="s">
        <v>2745</v>
      </c>
      <c r="G23" s="0" t="s">
        <v>1543</v>
      </c>
    </row>
    <row customHeight="1" ht="11.25">
      <c r="A24" s="0" t="s">
        <v>16</v>
      </c>
      <c r="B24" s="0" t="s">
        <v>2752</v>
      </c>
      <c r="C24" s="0" t="s">
        <v>2753</v>
      </c>
      <c r="D24" s="0" t="s">
        <v>2752</v>
      </c>
      <c r="E24" s="0" t="s">
        <v>2753</v>
      </c>
      <c r="F24" s="0" t="s">
        <v>2745</v>
      </c>
      <c r="G24" s="0" t="s">
        <v>1551</v>
      </c>
    </row>
    <row customHeight="1" ht="11.25">
      <c r="A25" s="0" t="s">
        <v>16</v>
      </c>
      <c r="B25" s="0" t="s">
        <v>2754</v>
      </c>
      <c r="C25" s="0" t="s">
        <v>2755</v>
      </c>
      <c r="D25" s="0" t="s">
        <v>2754</v>
      </c>
      <c r="E25" s="0" t="s">
        <v>2755</v>
      </c>
      <c r="F25" s="0" t="s">
        <v>2745</v>
      </c>
      <c r="G25" s="0" t="s">
        <v>1558</v>
      </c>
    </row>
    <row customHeight="1" ht="11.25">
      <c r="A26" s="0" t="s">
        <v>16</v>
      </c>
      <c r="B26" s="0" t="s">
        <v>102</v>
      </c>
      <c r="C26" s="0" t="s">
        <v>103</v>
      </c>
      <c r="D26" s="0" t="s">
        <v>102</v>
      </c>
      <c r="E26" s="0" t="s">
        <v>103</v>
      </c>
      <c r="F26" s="0" t="s">
        <v>2745</v>
      </c>
      <c r="G26" s="0" t="s">
        <v>101</v>
      </c>
    </row>
    <row customHeight="1" ht="11.25">
      <c r="A27" s="0" t="s">
        <v>16</v>
      </c>
      <c r="B27" s="0" t="s">
        <v>2756</v>
      </c>
      <c r="C27" s="0" t="s">
        <v>2757</v>
      </c>
      <c r="D27" s="0" t="s">
        <v>2756</v>
      </c>
      <c r="E27" s="0" t="s">
        <v>2757</v>
      </c>
      <c r="F27" s="0" t="s">
        <v>2745</v>
      </c>
      <c r="G27" s="0" t="s">
        <v>1566</v>
      </c>
    </row>
    <row customHeight="1" ht="11.25">
      <c r="A28" s="0" t="s">
        <v>16</v>
      </c>
      <c r="B28" s="0" t="s">
        <v>2758</v>
      </c>
      <c r="C28" s="0" t="s">
        <v>2759</v>
      </c>
      <c r="D28" s="0" t="s">
        <v>2758</v>
      </c>
      <c r="E28" s="0" t="s">
        <v>2759</v>
      </c>
      <c r="F28" s="0" t="s">
        <v>2745</v>
      </c>
      <c r="G28" s="0" t="s">
        <v>1574</v>
      </c>
    </row>
    <row customHeight="1" ht="11.25">
      <c r="A29" s="0" t="s">
        <v>16</v>
      </c>
      <c r="B29" s="0" t="s">
        <v>2760</v>
      </c>
      <c r="C29" s="0" t="s">
        <v>2761</v>
      </c>
      <c r="D29" s="0" t="s">
        <v>2760</v>
      </c>
      <c r="E29" s="0" t="s">
        <v>2761</v>
      </c>
      <c r="F29" s="0" t="s">
        <v>2745</v>
      </c>
      <c r="G29" s="0" t="s">
        <v>1576</v>
      </c>
    </row>
    <row customHeight="1" ht="11.25">
      <c r="A30" s="0" t="s">
        <v>16</v>
      </c>
      <c r="B30" s="0" t="s">
        <v>2762</v>
      </c>
      <c r="C30" s="0" t="s">
        <v>2763</v>
      </c>
      <c r="D30" s="0" t="s">
        <v>2762</v>
      </c>
      <c r="E30" s="0" t="s">
        <v>2763</v>
      </c>
      <c r="F30" s="0" t="s">
        <v>2745</v>
      </c>
      <c r="G30" s="0" t="s">
        <v>1579</v>
      </c>
    </row>
    <row customHeight="1" ht="11.25">
      <c r="A31" s="0" t="s">
        <v>16</v>
      </c>
      <c r="B31" s="0" t="s">
        <v>2764</v>
      </c>
      <c r="C31" s="0" t="s">
        <v>2765</v>
      </c>
      <c r="D31" s="0" t="s">
        <v>2764</v>
      </c>
      <c r="E31" s="0" t="s">
        <v>2765</v>
      </c>
      <c r="F31" s="0" t="s">
        <v>2745</v>
      </c>
      <c r="G31" s="0" t="s">
        <v>1584</v>
      </c>
    </row>
    <row customHeight="1" ht="11.25">
      <c r="A32" s="0" t="s">
        <v>16</v>
      </c>
      <c r="B32" s="0" t="s">
        <v>2766</v>
      </c>
      <c r="C32" s="0" t="s">
        <v>2767</v>
      </c>
      <c r="D32" s="0" t="s">
        <v>2766</v>
      </c>
      <c r="E32" s="0" t="s">
        <v>2767</v>
      </c>
      <c r="F32" s="0" t="s">
        <v>2745</v>
      </c>
      <c r="G32" s="0" t="s">
        <v>1586</v>
      </c>
    </row>
    <row customHeight="1" ht="11.25">
      <c r="A33" s="0" t="s">
        <v>16</v>
      </c>
      <c r="B33" s="0" t="s">
        <v>2768</v>
      </c>
      <c r="C33" s="0" t="s">
        <v>2769</v>
      </c>
      <c r="D33" s="0" t="s">
        <v>2768</v>
      </c>
      <c r="E33" s="0" t="s">
        <v>2769</v>
      </c>
      <c r="F33" s="0" t="s">
        <v>2745</v>
      </c>
      <c r="G33" s="0" t="s">
        <v>1588</v>
      </c>
    </row>
    <row customHeight="1" ht="11.25">
      <c r="A34" s="0" t="s">
        <v>16</v>
      </c>
      <c r="B34" s="0" t="s">
        <v>2770</v>
      </c>
      <c r="C34" s="0" t="s">
        <v>2771</v>
      </c>
      <c r="D34" s="0" t="s">
        <v>2770</v>
      </c>
      <c r="E34" s="0" t="s">
        <v>2771</v>
      </c>
      <c r="F34" s="0" t="s">
        <v>2745</v>
      </c>
      <c r="G34" s="0" t="s">
        <v>1590</v>
      </c>
    </row>
    <row customHeight="1" ht="11.25">
      <c r="A35" s="0" t="s">
        <v>16</v>
      </c>
      <c r="B35" s="0" t="s">
        <v>2772</v>
      </c>
      <c r="C35" s="0" t="s">
        <v>2773</v>
      </c>
      <c r="D35" s="0" t="s">
        <v>2772</v>
      </c>
      <c r="E35" s="0" t="s">
        <v>2773</v>
      </c>
      <c r="F35" s="0" t="s">
        <v>2745</v>
      </c>
      <c r="G35" s="0" t="s">
        <v>1595</v>
      </c>
    </row>
    <row customHeight="1" ht="11.25">
      <c r="A36" s="0" t="s">
        <v>16</v>
      </c>
      <c r="B36" s="0" t="s">
        <v>2774</v>
      </c>
      <c r="C36" s="0" t="s">
        <v>2775</v>
      </c>
      <c r="D36" s="0" t="s">
        <v>2774</v>
      </c>
      <c r="E36" s="0" t="s">
        <v>2775</v>
      </c>
      <c r="F36" s="0" t="s">
        <v>2745</v>
      </c>
      <c r="G36" s="0" t="s">
        <v>1600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55F18-1758-4213-CE98-806E6E0FA7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2842</v>
      </c>
      <c r="B1" s="835" t="s">
        <v>2843</v>
      </c>
      <c r="C1" s="835" t="s">
        <v>1171</v>
      </c>
    </row>
    <row customHeight="1" ht="11.25">
      <c r="A2" s="835">
        <v>4189678</v>
      </c>
      <c r="B2" s="835" t="s">
        <v>2844</v>
      </c>
      <c r="C2" s="835" t="s">
        <v>2845</v>
      </c>
    </row>
    <row customHeight="1" ht="11.25">
      <c r="A3" s="835">
        <v>4190415</v>
      </c>
      <c r="B3" s="835" t="s">
        <v>2846</v>
      </c>
      <c r="C3" s="835" t="s">
        <v>2845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937BB-7CB8-17F8-DC58-7CF6847DE3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2847</v>
      </c>
      <c r="B1" s="163" t="s">
        <v>2848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6DD8F-F4E1-0D48-2F17-7529B90771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2849</v>
      </c>
      <c r="B1" s="0" t="b">
        <v>1</v>
      </c>
    </row>
    <row customHeight="1" ht="11.25">
      <c r="A2" s="0" t="s">
        <v>2850</v>
      </c>
      <c r="B2" s="0" t="b">
        <v>0</v>
      </c>
    </row>
    <row customHeight="1" ht="11.25">
      <c r="A3" s="0" t="s">
        <v>2851</v>
      </c>
      <c r="B3" s="0" t="b">
        <v>0</v>
      </c>
    </row>
    <row customHeight="1" ht="11.25">
      <c r="A4" s="0" t="s">
        <v>2852</v>
      </c>
      <c r="B4" s="0" t="b">
        <v>1</v>
      </c>
    </row>
    <row customHeight="1" ht="11.25">
      <c r="A5" s="0" t="s">
        <v>2853</v>
      </c>
      <c r="B5" s="0" t="b">
        <v>0</v>
      </c>
    </row>
    <row customHeight="1" ht="11.25">
      <c r="A6" s="0" t="s">
        <v>2854</v>
      </c>
      <c r="B6" s="0" t="b">
        <v>0</v>
      </c>
    </row>
    <row customHeight="1" ht="11.25">
      <c r="A7" s="0" t="s">
        <v>2855</v>
      </c>
      <c r="B7" s="0" t="b">
        <v>0</v>
      </c>
    </row>
    <row customHeight="1" ht="11.25">
      <c r="A8" s="0" t="s">
        <v>2856</v>
      </c>
      <c r="B8" s="0" t="b">
        <v>0</v>
      </c>
    </row>
    <row customHeight="1" ht="11.25">
      <c r="A9" s="0" t="s">
        <v>2857</v>
      </c>
      <c r="B9" s="0" t="b">
        <v>1</v>
      </c>
    </row>
    <row customHeight="1" ht="11.25">
      <c r="A10" s="0" t="s">
        <v>2858</v>
      </c>
      <c r="B10" s="0" t="b">
        <v>0</v>
      </c>
    </row>
    <row customHeight="1" ht="11.25">
      <c r="A11" s="0" t="s">
        <v>2859</v>
      </c>
      <c r="B11" s="0" t="b">
        <v>0</v>
      </c>
    </row>
    <row customHeight="1" ht="11.25">
      <c r="A12" s="0" t="s">
        <v>2860</v>
      </c>
      <c r="B12" s="0" t="b">
        <v>0</v>
      </c>
    </row>
    <row customHeight="1" ht="11.25">
      <c r="A13" s="0" t="s">
        <v>2861</v>
      </c>
      <c r="B13" s="0" t="b">
        <v>0</v>
      </c>
    </row>
    <row customHeight="1" ht="11.25">
      <c r="A14" s="0" t="s">
        <v>2862</v>
      </c>
      <c r="B14" s="0" t="b">
        <v>0</v>
      </c>
    </row>
    <row customHeight="1" ht="11.25">
      <c r="A15" s="0" t="s">
        <v>2863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5E1A9-0AF7-F6C8-4C48-7C5242AA12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4CD2C-1908-01F8-F2B8-1CE817ABE9A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2864</v>
      </c>
      <c r="B1" s="67" t="s">
        <v>2865</v>
      </c>
    </row>
    <row customHeight="1" ht="11.25">
      <c r="A2" s="64" t="s">
        <v>2866</v>
      </c>
      <c r="B2" s="64" t="s">
        <v>2867</v>
      </c>
    </row>
    <row customHeight="1" ht="11.25">
      <c r="A3" s="64" t="s">
        <v>2868</v>
      </c>
      <c r="B3" s="64" t="s">
        <v>2869</v>
      </c>
    </row>
    <row customHeight="1" ht="11.25">
      <c r="A4" s="64" t="s">
        <v>2870</v>
      </c>
      <c r="B4" s="64" t="s">
        <v>2871</v>
      </c>
    </row>
    <row customHeight="1" ht="11.25">
      <c r="A5" s="64" t="s">
        <v>2872</v>
      </c>
      <c r="B5" s="64" t="s">
        <v>2873</v>
      </c>
    </row>
    <row customHeight="1" ht="11.25">
      <c r="A6" s="64" t="s">
        <v>2874</v>
      </c>
      <c r="B6" s="64" t="s">
        <v>2875</v>
      </c>
    </row>
    <row customHeight="1" ht="11.25">
      <c r="A7" s="64" t="s">
        <v>2876</v>
      </c>
      <c r="B7" s="64" t="s">
        <v>2877</v>
      </c>
    </row>
    <row customHeight="1" ht="11.25">
      <c r="A8" s="64" t="s">
        <v>2878</v>
      </c>
      <c r="B8" s="64" t="s">
        <v>2879</v>
      </c>
    </row>
    <row customHeight="1" ht="11.25">
      <c r="A9" s="64" t="s">
        <v>2880</v>
      </c>
      <c r="B9" s="64" t="s">
        <v>2881</v>
      </c>
    </row>
    <row customHeight="1" ht="11.25">
      <c r="A10" s="64" t="s">
        <v>2882</v>
      </c>
      <c r="B10" s="64" t="s">
        <v>2883</v>
      </c>
    </row>
    <row customHeight="1" ht="11.25">
      <c r="A11" s="64" t="s">
        <v>2884</v>
      </c>
      <c r="B11" s="64" t="s">
        <v>2885</v>
      </c>
    </row>
    <row customHeight="1" ht="11.25">
      <c r="A12" s="64" t="s">
        <v>2886</v>
      </c>
      <c r="B12" s="64" t="s">
        <v>2887</v>
      </c>
    </row>
    <row customHeight="1" ht="11.25">
      <c r="A13" s="64" t="s">
        <v>2888</v>
      </c>
      <c r="B13" s="64" t="s">
        <v>2889</v>
      </c>
    </row>
    <row customHeight="1" ht="11.25">
      <c r="A14" s="64" t="s">
        <v>2890</v>
      </c>
      <c r="B14" s="64" t="s">
        <v>2891</v>
      </c>
    </row>
    <row customHeight="1" ht="11.25">
      <c r="A15" s="64" t="s">
        <v>2892</v>
      </c>
      <c r="B15" s="64" t="s">
        <v>2893</v>
      </c>
    </row>
    <row customHeight="1" ht="11.25">
      <c r="A16" s="64" t="s">
        <v>2894</v>
      </c>
      <c r="B16" s="64" t="s">
        <v>2895</v>
      </c>
    </row>
    <row customHeight="1" ht="11.25">
      <c r="A17" s="64" t="s">
        <v>2896</v>
      </c>
      <c r="B17" s="64" t="s">
        <v>2897</v>
      </c>
    </row>
    <row customHeight="1" ht="11.25">
      <c r="A18" s="64" t="s">
        <v>2898</v>
      </c>
      <c r="B18" s="64" t="s">
        <v>2899</v>
      </c>
    </row>
    <row customHeight="1" ht="11.25">
      <c r="A19" s="64" t="s">
        <v>2900</v>
      </c>
      <c r="B19" s="64" t="s">
        <v>2901</v>
      </c>
    </row>
    <row customHeight="1" ht="11.25">
      <c r="A20" s="64" t="s">
        <v>2902</v>
      </c>
      <c r="B20" s="64" t="s">
        <v>2903</v>
      </c>
    </row>
    <row customHeight="1" ht="11.25">
      <c r="A21" s="64" t="s">
        <v>2904</v>
      </c>
      <c r="B21" s="64" t="s">
        <v>2905</v>
      </c>
    </row>
    <row customHeight="1" ht="11.25">
      <c r="A22" s="64" t="s">
        <v>2906</v>
      </c>
      <c r="B22" s="64" t="s">
        <v>2907</v>
      </c>
    </row>
    <row customHeight="1" ht="11.25">
      <c r="A23" s="64" t="s">
        <v>2908</v>
      </c>
      <c r="B23" s="64" t="s">
        <v>2909</v>
      </c>
    </row>
    <row customHeight="1" ht="11.25">
      <c r="A24" s="64" t="s">
        <v>2910</v>
      </c>
      <c r="B24" s="64" t="s">
        <v>2911</v>
      </c>
    </row>
    <row customHeight="1" ht="11.25">
      <c r="A25" s="64" t="s">
        <v>2912</v>
      </c>
      <c r="B25" s="64" t="s">
        <v>2913</v>
      </c>
    </row>
    <row customHeight="1" ht="11.25">
      <c r="A26" s="64" t="s">
        <v>2914</v>
      </c>
      <c r="B26" s="64" t="s">
        <v>2915</v>
      </c>
    </row>
    <row customHeight="1" ht="11.25">
      <c r="A27" s="64" t="s">
        <v>2916</v>
      </c>
      <c r="B27" s="64" t="s">
        <v>2917</v>
      </c>
    </row>
    <row customHeight="1" ht="11.25">
      <c r="A28" s="64" t="s">
        <v>2918</v>
      </c>
      <c r="B28" s="64" t="s">
        <v>2919</v>
      </c>
    </row>
    <row customHeight="1" ht="11.25">
      <c r="A29" s="64" t="s">
        <v>2920</v>
      </c>
      <c r="B29" s="64" t="s">
        <v>2921</v>
      </c>
    </row>
    <row customHeight="1" ht="11.25">
      <c r="A30" s="64" t="s">
        <v>2922</v>
      </c>
      <c r="B30" s="64" t="s">
        <v>2923</v>
      </c>
    </row>
    <row customHeight="1" ht="11.25">
      <c r="A31" s="64" t="s">
        <v>2924</v>
      </c>
      <c r="B31" s="64" t="s">
        <v>2925</v>
      </c>
    </row>
    <row customHeight="1" ht="11.25">
      <c r="A32" s="64" t="s">
        <v>2926</v>
      </c>
      <c r="B32" s="64" t="s">
        <v>2927</v>
      </c>
    </row>
    <row customHeight="1" ht="11.25">
      <c r="A33" s="64" t="s">
        <v>2928</v>
      </c>
      <c r="B33" s="64" t="s">
        <v>2929</v>
      </c>
    </row>
    <row customHeight="1" ht="11.25">
      <c r="A34" s="64" t="s">
        <v>2930</v>
      </c>
      <c r="B34" s="64" t="s">
        <v>2931</v>
      </c>
    </row>
    <row customHeight="1" ht="11.25">
      <c r="A35" s="64" t="s">
        <v>2932</v>
      </c>
      <c r="B35" s="64" t="s">
        <v>2933</v>
      </c>
    </row>
    <row customHeight="1" ht="11.25">
      <c r="A36" s="64" t="s">
        <v>2934</v>
      </c>
      <c r="B36" s="64" t="s">
        <v>2935</v>
      </c>
    </row>
    <row customHeight="1" ht="11.25">
      <c r="A37" s="64" t="s">
        <v>2936</v>
      </c>
      <c r="B37" s="64" t="s">
        <v>2937</v>
      </c>
    </row>
    <row customHeight="1" ht="11.25">
      <c r="A38" s="64" t="s">
        <v>2938</v>
      </c>
      <c r="B38" s="64" t="s">
        <v>2939</v>
      </c>
    </row>
    <row customHeight="1" ht="11.25">
      <c r="A39" s="64" t="s">
        <v>2940</v>
      </c>
      <c r="B39" s="64" t="s">
        <v>2941</v>
      </c>
    </row>
    <row customHeight="1" ht="11.25">
      <c r="A40" s="64" t="s">
        <v>2942</v>
      </c>
      <c r="B40" s="64" t="s">
        <v>2943</v>
      </c>
    </row>
    <row customHeight="1" ht="11.25">
      <c r="A41" s="64" t="s">
        <v>2944</v>
      </c>
      <c r="B41" s="64" t="s">
        <v>2945</v>
      </c>
    </row>
    <row customHeight="1" ht="11.25">
      <c r="A42" s="64" t="s">
        <v>2946</v>
      </c>
      <c r="B42" s="64" t="s">
        <v>2947</v>
      </c>
    </row>
    <row customHeight="1" ht="11.25">
      <c r="A43" s="64" t="s">
        <v>2948</v>
      </c>
      <c r="B43" s="64" t="s">
        <v>2949</v>
      </c>
    </row>
    <row customHeight="1" ht="11.25">
      <c r="A44" s="64" t="s">
        <v>2950</v>
      </c>
      <c r="B44" s="64" t="s">
        <v>2951</v>
      </c>
    </row>
    <row customHeight="1" ht="11.25">
      <c r="A45" s="64" t="s">
        <v>2952</v>
      </c>
      <c r="B45" s="64" t="s">
        <v>2953</v>
      </c>
    </row>
    <row customHeight="1" ht="11.25">
      <c r="A46" s="64" t="s">
        <v>2954</v>
      </c>
      <c r="B46" s="64" t="s">
        <v>2955</v>
      </c>
    </row>
    <row customHeight="1" ht="11.25">
      <c r="A47" s="64" t="s">
        <v>2956</v>
      </c>
      <c r="B47" s="64" t="s">
        <v>2957</v>
      </c>
    </row>
    <row customHeight="1" ht="11.25">
      <c r="A48" s="64" t="s">
        <v>2958</v>
      </c>
      <c r="B48" s="64" t="s">
        <v>2959</v>
      </c>
    </row>
    <row customHeight="1" ht="11.25">
      <c r="A49" s="64" t="s">
        <v>2960</v>
      </c>
      <c r="B49" s="64" t="s">
        <v>2961</v>
      </c>
    </row>
    <row customHeight="1" ht="11.25">
      <c r="A50" s="64" t="s">
        <v>2962</v>
      </c>
      <c r="B50" s="64" t="s">
        <v>2963</v>
      </c>
    </row>
    <row customHeight="1" ht="11.25">
      <c r="A51" s="64" t="s">
        <v>2964</v>
      </c>
      <c r="B51" s="64" t="s">
        <v>2965</v>
      </c>
    </row>
    <row customHeight="1" ht="11.25">
      <c r="A52" s="64" t="s">
        <v>2966</v>
      </c>
      <c r="B52" s="64" t="s">
        <v>2967</v>
      </c>
    </row>
    <row customHeight="1" ht="11.25">
      <c r="A53" s="64" t="s">
        <v>2968</v>
      </c>
      <c r="B53" s="64" t="s">
        <v>2969</v>
      </c>
    </row>
    <row customHeight="1" ht="11.25">
      <c r="A54" s="64" t="s">
        <v>2970</v>
      </c>
      <c r="B54" s="64" t="s">
        <v>2971</v>
      </c>
    </row>
    <row customHeight="1" ht="11.25">
      <c r="A55" s="64" t="s">
        <v>2972</v>
      </c>
      <c r="B55" s="64" t="s">
        <v>2973</v>
      </c>
    </row>
    <row customHeight="1" ht="11.25">
      <c r="A56" s="64" t="s">
        <v>2974</v>
      </c>
      <c r="B56" s="64" t="s">
        <v>2975</v>
      </c>
    </row>
    <row customHeight="1" ht="11.25">
      <c r="A57" s="64" t="s">
        <v>2976</v>
      </c>
      <c r="B57" s="64" t="s">
        <v>2977</v>
      </c>
    </row>
    <row customHeight="1" ht="11.25">
      <c r="A58" s="64" t="s">
        <v>2978</v>
      </c>
      <c r="B58" s="64" t="s">
        <v>2979</v>
      </c>
    </row>
    <row customHeight="1" ht="11.25">
      <c r="A59" s="64" t="s">
        <v>2980</v>
      </c>
      <c r="B59" s="64" t="s">
        <v>2981</v>
      </c>
    </row>
    <row customHeight="1" ht="11.25">
      <c r="A60" s="64" t="s">
        <v>2982</v>
      </c>
      <c r="B60" s="64" t="s">
        <v>2983</v>
      </c>
    </row>
    <row customHeight="1" ht="11.25">
      <c r="A61" s="64"/>
      <c r="B61" s="64" t="s">
        <v>2984</v>
      </c>
    </row>
    <row customHeight="1" ht="11.25">
      <c r="A62" s="64"/>
      <c r="B62" s="64" t="s">
        <v>2985</v>
      </c>
    </row>
    <row customHeight="1" ht="11.25">
      <c r="A63" s="64"/>
      <c r="B63" s="64" t="s">
        <v>2986</v>
      </c>
    </row>
    <row customHeight="1" ht="11.25">
      <c r="A64" s="64"/>
      <c r="B64" s="64" t="s">
        <v>2987</v>
      </c>
    </row>
    <row customHeight="1" ht="11.25">
      <c r="A65" s="64"/>
      <c r="B65" s="64" t="s">
        <v>2988</v>
      </c>
    </row>
    <row customHeight="1" ht="11.25">
      <c r="A66" s="64"/>
      <c r="B66" s="64" t="s">
        <v>2989</v>
      </c>
    </row>
    <row customHeight="1" ht="11.25">
      <c r="A67" s="64"/>
      <c r="B67" s="64" t="s">
        <v>2990</v>
      </c>
    </row>
    <row customHeight="1" ht="11.25">
      <c r="A68" s="64"/>
      <c r="B68" s="64" t="s">
        <v>2991</v>
      </c>
    </row>
    <row customHeight="1" ht="11.25">
      <c r="A69" s="64"/>
      <c r="B69" s="64" t="s">
        <v>2992</v>
      </c>
    </row>
    <row customHeight="1" ht="11.25">
      <c r="A70" s="64"/>
      <c r="B70" s="64" t="s">
        <v>2993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C476C-8155-C13F-F4B8-9BCAEE22188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2994</v>
      </c>
    </row>
    <row customHeight="1" ht="90">
      <c r="B2" s="94" t="s">
        <v>2995</v>
      </c>
    </row>
    <row customHeight="1" ht="67.5">
      <c r="B3" s="94" t="s">
        <v>2996</v>
      </c>
    </row>
    <row customHeight="1" ht="33.75">
      <c r="B4" s="94" t="s">
        <v>2997</v>
      </c>
    </row>
    <row customHeight="1" ht="11.25">
      <c r="B5" s="94" t="s">
        <v>2998</v>
      </c>
    </row>
    <row customHeight="1" ht="22.5">
      <c r="B6" s="94" t="s">
        <v>2999</v>
      </c>
    </row>
    <row customHeight="1" ht="22.5">
      <c r="B7" s="94" t="s">
        <v>3000</v>
      </c>
    </row>
    <row customHeight="1" ht="22.5">
      <c r="B8" s="94" t="s">
        <v>3001</v>
      </c>
    </row>
    <row customHeight="1" ht="22.5">
      <c r="B9" s="94" t="s">
        <v>3002</v>
      </c>
    </row>
    <row customHeight="1" ht="56.25">
      <c r="B10" s="94" t="s">
        <v>3003</v>
      </c>
    </row>
    <row customHeight="1" ht="12.75">
      <c r="B11" s="159" t="s">
        <v>3004</v>
      </c>
    </row>
    <row customHeight="1" ht="11.25">
      <c r="B12" s="93" t="s">
        <v>3005</v>
      </c>
    </row>
    <row customHeight="1" ht="22.5">
      <c r="B13" s="94" t="s">
        <v>3006</v>
      </c>
    </row>
    <row customHeight="1" ht="67.5">
      <c r="B14" s="94" t="s">
        <v>3007</v>
      </c>
    </row>
    <row customHeight="1" ht="22.5">
      <c r="B15" s="94" t="s">
        <v>3008</v>
      </c>
    </row>
    <row customHeight="1" ht="11.25">
      <c r="B16" s="93" t="s">
        <v>3009</v>
      </c>
      <c r="D16" s="100"/>
    </row>
    <row customHeight="1" ht="33.75">
      <c r="B17" s="94" t="s">
        <v>3010</v>
      </c>
    </row>
    <row customHeight="1" ht="33.75">
      <c r="B18" s="94" t="s">
        <v>3011</v>
      </c>
    </row>
    <row customHeight="1" ht="11.25">
      <c r="B19" s="94" t="s">
        <v>3012</v>
      </c>
    </row>
    <row customHeight="1" ht="33.75">
      <c r="B20" s="94" t="s">
        <v>3013</v>
      </c>
    </row>
    <row customHeight="1" ht="11.25">
      <c r="B21" s="93" t="s">
        <v>3014</v>
      </c>
    </row>
    <row customHeight="1" ht="11.25">
      <c r="B22" s="94" t="s">
        <v>3015</v>
      </c>
    </row>
    <row r="24" customHeight="1" ht="22.5">
      <c r="B24" s="161" t="s">
        <v>3016</v>
      </c>
    </row>
    <row r="26" customHeight="1" ht="11.25">
      <c r="B26" s="93" t="s">
        <v>3017</v>
      </c>
    </row>
    <row customHeight="1" ht="22.5">
      <c r="B27" s="160" t="s">
        <v>401</v>
      </c>
    </row>
    <row customHeight="1" ht="56.25">
      <c r="B28" s="160" t="s">
        <v>3018</v>
      </c>
    </row>
    <row customHeight="1" ht="11.25">
      <c r="B29" s="210" t="s">
        <v>3019</v>
      </c>
    </row>
    <row customHeight="1" ht="22.5">
      <c r="B30" s="160" t="s">
        <v>3020</v>
      </c>
    </row>
    <row r="32" customHeight="1" ht="11.25">
      <c r="A32" s="188"/>
      <c r="B32" s="189" t="s">
        <v>3021</v>
      </c>
    </row>
    <row customHeight="1" ht="14.25">
      <c r="A33" s="190">
        <v>1</v>
      </c>
      <c r="B33" s="191" t="s">
        <v>3022</v>
      </c>
    </row>
    <row customHeight="1" ht="14.25">
      <c r="A34" s="190">
        <v>2</v>
      </c>
      <c r="B34" s="191" t="s">
        <v>3023</v>
      </c>
    </row>
    <row customHeight="1" ht="11.25">
      <c r="B35" s="189" t="s">
        <v>3024</v>
      </c>
    </row>
    <row customHeight="1" ht="11.25">
      <c r="B36" s="191" t="s">
        <v>3025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5DAC8-5E38-0E98-53FB-F2C7689F11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111</v>
      </c>
      <c r="E2" s="2235"/>
      <c r="F2" s="1625"/>
      <c r="G2" s="1620" t="s">
        <v>111</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90</v>
      </c>
      <c r="E11" s="2223" t="s">
        <v>107</v>
      </c>
      <c r="F11" s="2192" t="s">
        <v>90</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