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Предложение!$51:$57</definedName>
    <definedName name="OFFER_TARIFF_A_COLDVSNA_2">Предложение!$118:$124</definedName>
    <definedName name="OFFER_TARIFF_A_COLDVSNA_3">Предложение!$183:$189</definedName>
    <definedName name="OFFER_TARIFF_A_COLDVSNA_4">Предложение!$248:$254</definedName>
    <definedName name="OFFER_TARIFF_A_COLDVSNA_5">Предложение!$313:$319</definedName>
    <definedName name="OFFER_TARIFF_A_HOTVSNA_1">Предложение!$70:$72</definedName>
    <definedName name="OFFER_TARIFF_A_HOTVSNA_2">Предложение!$137:$139</definedName>
    <definedName name="OFFER_TARIFF_A_HOTVSNA_3">Предложение!$202:$204</definedName>
    <definedName name="OFFER_TARIFF_A_HOTVSNA_4">Предложение!$267:$269</definedName>
    <definedName name="OFFER_TARIFF_A_HOTVSNA_5">Предложение!$332:$334</definedName>
    <definedName name="OFFER_TARIFF_A_VOTV_1">Предложение!$79:$81</definedName>
    <definedName name="OFFER_TARIFF_A_VOTV_2">Предложение!$146:$148</definedName>
    <definedName name="OFFER_TARIFF_A_VOTV_3">Предложение!$211:$213</definedName>
    <definedName name="OFFER_TARIFF_A_VOTV_4">Предложение!$276:$278</definedName>
    <definedName name="OFFER_TARIFF_A_VOTV_5">Предложение!$341:$343</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Предложение!$58:$60</definedName>
    <definedName name="OFFER_TARIFF_B_COLDVSNA_2">Предложение!$125:$127</definedName>
    <definedName name="OFFER_TARIFF_B_COLDVSNA_3">Предложение!$190:$192</definedName>
    <definedName name="OFFER_TARIFF_B_COLDVSNA_4">Предложение!$255:$257</definedName>
    <definedName name="OFFER_TARIFF_B_COLDVSNA_5">Предложение!$320:$322</definedName>
    <definedName name="OFFER_TARIFF_B_HOTVSNA_1">Предложение!$73:$75</definedName>
    <definedName name="OFFER_TARIFF_B_HOTVSNA_2">Предложение!$140:$142</definedName>
    <definedName name="OFFER_TARIFF_B_HOTVSNA_3">Предложение!$205:$207</definedName>
    <definedName name="OFFER_TARIFF_B_HOTVSNA_4">Предложение!$270:$272</definedName>
    <definedName name="OFFER_TARIFF_B_HOTVSNA_5">Предложение!$335:$337</definedName>
    <definedName name="OFFER_TARIFF_B_VOTV_1">Предложение!$82:$84</definedName>
    <definedName name="OFFER_TARIFF_B_VOTV_2">Предложение!$149:$151</definedName>
    <definedName name="OFFER_TARIFF_B_VOTV_3">Предложение!$214:$216</definedName>
    <definedName name="OFFER_TARIFF_B_VOTV_4">Предложение!$279:$281</definedName>
    <definedName name="OFFER_TARIFF_B_VOTV_5">Предложение!$344:$346</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Предложение!$61:$63</definedName>
    <definedName name="OFFER_TARIFF_C_COLDVSNA_2">Предложение!$128:$130</definedName>
    <definedName name="OFFER_TARIFF_C_COLDVSNA_3">Предложение!$193:$195</definedName>
    <definedName name="OFFER_TARIFF_C_COLDVSNA_4">Предложение!$258:$260</definedName>
    <definedName name="OFFER_TARIFF_C_COLDVSNA_5">Предложение!$323:$325</definedName>
    <definedName name="OFFER_TARIFF_C_HOTVSNA_1">Предложение!$76:$78</definedName>
    <definedName name="OFFER_TARIFF_C_HOTVSNA_2">Предложение!$143:$145</definedName>
    <definedName name="OFFER_TARIFF_C_HOTVSNA_3">Предложение!$208:$210</definedName>
    <definedName name="OFFER_TARIFF_C_HOTVSNA_4">Предложение!$273:$275</definedName>
    <definedName name="OFFER_TARIFF_C_HOTVSNA_5">Предложение!$338:$340</definedName>
    <definedName name="OFFER_TARIFF_C_VOTV_1">Предложение!$85:$87</definedName>
    <definedName name="OFFER_TARIFF_C_VOTV_2">Предложение!$152:$154</definedName>
    <definedName name="OFFER_TARIFF_C_VOTV_3">Предложение!$217:$219</definedName>
    <definedName name="OFFER_TARIFF_C_VOTV_4">Предложение!$282:$284</definedName>
    <definedName name="OFFER_TARIFF_C_VOTV_5">Предложение!$347:$349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Предложение!$64:$66</definedName>
    <definedName name="OFFER_TARIFF_D_COLDVSNA_2">Предложение!$131:$133</definedName>
    <definedName name="OFFER_TARIFF_D_COLDVSNA_3">Предложение!$196:$198</definedName>
    <definedName name="OFFER_TARIFF_D_COLDVSNA_4">Предложение!$261:$263</definedName>
    <definedName name="OFFER_TARIFF_D_COLDVSNA_5">Предложение!$326:$328</definedName>
    <definedName name="OFFER_TARIFF_E_COLDVSNA_1">Предложение!$67:$69</definedName>
    <definedName name="OFFER_TARIFF_E_COLDVSNA_2">Предложение!$134:$136</definedName>
    <definedName name="OFFER_TARIFF_E_COLDVSNA_3">Предложение!$199:$201</definedName>
    <definedName name="OFFER_TARIFF_E_COLDVSNA_4">Предложение!$264:$266</definedName>
    <definedName name="OFFER_TARIFF_E_COLDVSNA_5">Предложение!$329:$331</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Предложение!$G$57</definedName>
    <definedName name="pIns_PT_VTAR_A_COLDVSNA_OFFER_2">Предложение!$G$124</definedName>
    <definedName name="pIns_PT_VTAR_A_COLDVSNA_OFFER_3">Предложение!$G$189</definedName>
    <definedName name="pIns_PT_VTAR_A_COLDVSNA_OFFER_4">Предложение!$G$254</definedName>
    <definedName name="pIns_PT_VTAR_A_COLDVSNA_OFFER_5">Предложение!$G$319</definedName>
    <definedName name="pIns_PT_VTAR_A_COLDVSNA_OFFER5">Предложение!$G$319</definedName>
    <definedName name="pIns_PT_VTAR_A_HOTVSNA">'ГВС. Т-гор.вода'!$T$54</definedName>
    <definedName name="pIns_PT_VTAR_A_HOTVSNA_OFFER_1">Предложение!$G$72</definedName>
    <definedName name="pIns_PT_VTAR_A_HOTVSNA_OFFER_2">Предложение!$G$139</definedName>
    <definedName name="pIns_PT_VTAR_A_HOTVSNA_OFFER_3">Предложение!$G$204</definedName>
    <definedName name="pIns_PT_VTAR_A_HOTVSNA_OFFER_4">Предложение!$G$269</definedName>
    <definedName name="pIns_PT_VTAR_A_HOTVSNA_OFFER_5">Предложение!$G$334</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Предложение!$G$81</definedName>
    <definedName name="pIns_PT_VTAR_A_VOTV_OFFER_2">Предложение!$G$148</definedName>
    <definedName name="pIns_PT_VTAR_A_VOTV_OFFER_3">Предложение!$G$213</definedName>
    <definedName name="pIns_PT_VTAR_A_VOTV_OFFER_4">Предложение!$G$278</definedName>
    <definedName name="pIns_PT_VTAR_A_VOTV_OFFER_5">Предложение!$G$343</definedName>
    <definedName name="pIns_PT_VTAR_B">'ТС. Т-ТЭ | ТСО'!$T$57</definedName>
    <definedName name="pIns_PT_VTAR_B_COLDVSNA">'ХВС. Т-тех'!$T$53</definedName>
    <definedName name="pIns_PT_VTAR_B_COLDVSNA_OFFER_1">Предложение!$G$60</definedName>
    <definedName name="pIns_PT_VTAR_B_COLDVSNA_OFFER_2">Предложение!$G$127</definedName>
    <definedName name="pIns_PT_VTAR_B_COLDVSNA_OFFER_3">Предложение!$G$192</definedName>
    <definedName name="pIns_PT_VTAR_B_COLDVSNA_OFFER_4">Предложение!$G$257</definedName>
    <definedName name="pIns_PT_VTAR_B_COLDVSNA_OFFER_5">Предложение!$G$322</definedName>
    <definedName name="pIns_PT_VTAR_B_HOTVSNA">'ГВС. Т-транс'!$T$54</definedName>
    <definedName name="pIns_PT_VTAR_B_HOTVSNA_OFFER_1">Предложение!$G$75</definedName>
    <definedName name="pIns_PT_VTAR_B_HOTVSNA_OFFER_2">Предложение!$G$142</definedName>
    <definedName name="pIns_PT_VTAR_B_HOTVSNA_OFFER_3">Предложение!$G$207</definedName>
    <definedName name="pIns_PT_VTAR_B_HOTVSNA_OFFER_4">Предложение!$G$272</definedName>
    <definedName name="pIns_PT_VTAR_B_HOTVSNA_OFFER_5">Предложение!$G$337</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Предложение!$G$84</definedName>
    <definedName name="pIns_PT_VTAR_B_VOTV_OFFER_2">Предложение!$G$151</definedName>
    <definedName name="pIns_PT_VTAR_B_VOTV_OFFER_3">Предложение!$G$216</definedName>
    <definedName name="pIns_PT_VTAR_B_VOTV_OFFER_4">Предложение!$G$281</definedName>
    <definedName name="pIns_PT_VTAR_B_VOTV_OFFER_5">Предложение!$G$346</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Предложение!$G$130</definedName>
    <definedName name="pIns_PT_VTAR_C_COLDVSNA_OFFER_3">Предложение!$G$195</definedName>
    <definedName name="pIns_PT_VTAR_C_COLDVSNA_OFFER_4">Предложение!$G$260</definedName>
    <definedName name="pIns_PT_VTAR_C_COLDVSNA_OFFER_5">Предложение!$G$325</definedName>
    <definedName name="pIns_PT_VTAR_C_HOTVSNA">'ГВС. Т-подкл'!$T$63</definedName>
    <definedName name="pIns_PT_VTAR_C_HOTVSNA_OFFER_1">Предложение!$G$78</definedName>
    <definedName name="pIns_PT_VTAR_C_HOTVSNA_OFFER_2">Предложение!$G$145</definedName>
    <definedName name="pIns_PT_VTAR_C_HOTVSNA_OFFER_3">Предложение!$G$210</definedName>
    <definedName name="pIns_PT_VTAR_C_HOTVSNA_OFFER_4">Предложение!$G$275</definedName>
    <definedName name="pIns_PT_VTAR_C_HOTVSNA_OFFER_5">Предложение!$G$340</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Т-подкл'!$T$63</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Предложение!$G$133</definedName>
    <definedName name="pIns_PT_VTAR_D_COLDVSNA_OFFER_3">Предложение!$G$198</definedName>
    <definedName name="pIns_PT_VTAR_D_COLDVSNA_OFFER_4">Предложение!$G$263</definedName>
    <definedName name="pIns_PT_VTAR_D_COLDVSNA_OFFER_5">Предложение!$G$328</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Предложение!$G$69</definedName>
    <definedName name="pIns_PT_VTAR_E_COLDVSNA_OFFER_2">Предложение!$G$136</definedName>
    <definedName name="pIns_PT_VTAR_E_COLDVSNA_OFFER_3">Предложение!$G$201</definedName>
    <definedName name="pIns_PT_VTAR_E_COLDVSNA_OFFER_4">Предложение!$G$266</definedName>
    <definedName name="pIns_PT_VTAR_E_COLDVSNA_OFFER_5">Предложение!$G$331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<sst xmlns="http://schemas.openxmlformats.org/spreadsheetml/2006/main" count="11757" uniqueCount="3002">
  <si>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</si>
  <si>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</si>
  <si>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</si>
  <si>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</si>
  <si>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</si>
  <si>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</si>
  <si>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</si>
  <si>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</si>
  <si>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</si>
  <si>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</si>
  <si>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</si>
  <si>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</si>
  <si>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</si>
  <si>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</si>
  <si>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</si>
  <si>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</si>
  <si>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</si>
  <si>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</si>
  <si>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</si>
  <si>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</si>
  <si>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</si>
  <si>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</si>
  <si>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</si>
  <si>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</si>
  <si>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</si>
  <si>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</si>
  <si>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</si>
  <si>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</si>
  <si>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</si>
  <si>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</si>
  <si>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</si>
  <si>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</si>
  <si>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</si>
  <si>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</si>
  <si>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</si>
  <si>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</si>
  <si>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</si>
  <si>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</si>
  <si>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</si>
  <si>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</si>
  <si>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</si>
  <si>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811-2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</si>
  <si>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</si>
  <si>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</si>
  <si>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</si>
  <si>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</si>
  <si>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</si>
  <si>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</si>
  <si>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</si>
  <si>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</si>
  <si>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</si>
  <si>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</si>
  <si>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</si>
  <si>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</si>
  <si>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</si>
  <si>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</si>
  <si>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</si>
  <si>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</si>
  <si>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</si>
  <si>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</si>
  <si>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</si>
  <si>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</si>
  <si>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</si>
  <si>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</si>
  <si>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</si>
  <si>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</si>
  <si>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</si>
  <si>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</si>
  <si>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</si>
  <si>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</si>
  <si>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</si>
  <si>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</si>
  <si>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</si>
  <si>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</si>
  <si>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</si>
  <si>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</si>
  <si>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</si>
  <si>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</si>
  <si>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</si>
  <si>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</si>
  <si>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</si>
  <si>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</si>
  <si>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</si>
  <si>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</si>
  <si>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</si>
  <si>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</si>
  <si>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</si>
  <si>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</si>
  <si>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</si>
  <si>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</si>
  <si>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</si>
  <si>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</si>
  <si>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</si>
  <si>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</si>
  <si>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</si>
  <si>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</si>
  <si>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</si>
  <si>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</si>
  <si>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</si>
  <si>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</si>
  <si>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</si>
  <si>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</si>
  <si>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</si>
  <si>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</si>
  <si>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</si>
  <si>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</si>
  <si>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</si>
  <si>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</si>
  <si>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</si>
  <si>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</si>
  <si>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</si>
  <si>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</si>
  <si>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</si>
  <si>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</si>
  <si>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</si>
  <si>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</si>
  <si>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</si>
  <si>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</si>
  <si>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</si>
  <si>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</si>
  <si>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</si>
  <si>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</si>
  <si>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</si>
  <si>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</si>
  <si>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</si>
  <si>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</si>
  <si>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</si>
  <si>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</si>
  <si>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</si>
  <si>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</si>
  <si>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</si>
  <si>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</si>
  <si>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</si>
  <si>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</si>
  <si>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</si>
  <si>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</si>
  <si>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</si>
  <si>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</si>
  <si>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</si>
  <si>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</si>
  <si>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</si>
  <si>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</si>
  <si>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</si>
  <si>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</si>
  <si>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</si>
  <si>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</si>
  <si>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</si>
  <si>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</si>
  <si>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</si>
  <si>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</si>
  <si>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</si>
  <si>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</si>
  <si>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</si>
  <si>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</si>
  <si>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</si>
  <si>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</si>
  <si>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</si>
  <si>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</si>
  <si>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</si>
  <si>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</si>
  <si>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</si>
  <si>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</si>
  <si>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</si>
  <si>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</si>
  <si>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</si>
  <si>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</si>
  <si>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</si>
  <si>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</si>
  <si>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</si>
  <si>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</si>
  <si>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</si>
  <si>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</si>
  <si>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</si>
  <si>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</si>
  <si>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</si>
  <si>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</si>
  <si>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</si>
  <si>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</si>
  <si>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</si>
  <si>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</si>
  <si>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</si>
  <si>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</si>
  <si>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</si>
  <si>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</si>
  <si>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</si>
  <si>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</si>
  <si>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</si>
  <si>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</si>
  <si>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</si>
  <si>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</si>
  <si>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</si>
  <si>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</si>
  <si>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</si>
  <si>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</si>
  <si>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</si>
  <si>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</si>
  <si>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</si>
  <si>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</si>
  <si>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</si>
  <si>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</si>
  <si>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</si>
  <si>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</si>
  <si>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</si>
  <si>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</si>
  <si>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</si>
  <si>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</si>
  <si>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</si>
  <si>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</si>
  <si>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</si>
  <si>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</si>
  <si>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</si>
  <si>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</si>
  <si>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</si>
  <si>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</si>
  <si>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</si>
  <si>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</si>
  <si>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</si>
  <si>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</si>
  <si>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</si>
  <si>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</si>
  <si>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</si>
  <si>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</si>
  <si>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Холодная питьевая вода с.Шебунино</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</si>
  <si>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</si>
  <si>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</si>
  <si>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</si>
  <si>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</si>
  <si>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</si>
  <si>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</si>
  <si>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</si>
  <si>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</si>
  <si>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</si>
  <si>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</si>
  <si>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</si>
  <si>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</si>
  <si>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</si>
  <si>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</si>
  <si>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</si>
  <si>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</si>
  <si>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</si>
  <si>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</si>
  <si>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</si>
  <si>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</si>
  <si>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</si>
  <si>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</si>
  <si>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</si>
  <si>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</si>
  <si>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</si>
  <si>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</si>
  <si>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</si>
  <si>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</si>
  <si>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</si>
  <si>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</si>
  <si>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</si>
  <si>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</si>
  <si>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</si>
  <si>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</si>
  <si>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</si>
  <si>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</si>
  <si>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</si>
  <si>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</si>
  <si>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</si>
  <si>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</si>
  <si>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</si>
  <si>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</si>
  <si>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</si>
  <si>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</si>
  <si>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</si>
  <si>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</si>
  <si>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</si>
  <si>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</si>
  <si>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</si>
  <si>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</si>
  <si>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</si>
  <si>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</si>
  <si>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</si>
  <si>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</si>
  <si>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</si>
  <si>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</si>
  <si>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</si>
  <si>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</si>
  <si>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</si>
  <si>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</si>
  <si>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</si>
  <si>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</si>
  <si>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</si>
  <si>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</si>
  <si>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</si>
  <si>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</si>
  <si>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</si>
  <si>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</si>
  <si>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</si>
  <si>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</si>
  <si>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</si>
  <si>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</si>
  <si>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</si>
  <si>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</si>
  <si>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</si>
  <si>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</si>
  <si>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</si>
  <si>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</si>
  <si>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</si>
  <si>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</si>
  <si>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</si>
  <si>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</si>
  <si>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</si>
  <si>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</si>
  <si>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</si>
  <si>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</si>
  <si>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</si>
  <si>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</si>
  <si>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</si>
  <si>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</si>
  <si>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</si>
  <si>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</si>
  <si>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</si>
  <si>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</si>
  <si>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</si>
  <si>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</si>
  <si>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</si>
  <si>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</si>
  <si>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</si>
  <si>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</si>
  <si>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</si>
  <si>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</si>
  <si>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</si>
  <si>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</si>
  <si>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</si>
  <si>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</si>
  <si>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</si>
  <si>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</si>
  <si>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</si>
  <si>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</si>
  <si>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</si>
  <si>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</si>
  <si>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</si>
  <si>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</si>
  <si>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</si>
  <si>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</si>
  <si>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</si>
  <si>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</si>
  <si>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</si>
  <si>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</si>
  <si>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</si>
  <si>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</si>
  <si>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</si>
  <si>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</si>
  <si>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</si>
  <si>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</si>
  <si>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</si>
  <si>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</si>
  <si>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</si>
  <si>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</si>
  <si>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</si>
  <si>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</si>
  <si>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</si>
  <si>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</si>
  <si>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</si>
  <si>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</si>
  <si>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</si>
  <si>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</si>
  <si>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</si>
  <si>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</si>
  <si>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</si>
  <si>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</si>
  <si>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</si>
  <si>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</si>
  <si>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</si>
  <si>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</si>
  <si>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</si>
  <si>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</si>
  <si>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</si>
  <si>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</si>
  <si>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</si>
  <si>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</si>
  <si>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</si>
  <si>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</si>
  <si>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</si>
  <si>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</si>
  <si>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</si>
  <si>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</si>
  <si>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</si>
  <si>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</si>
  <si>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</si>
  <si>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</si>
  <si>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</si>
  <si>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</si>
  <si>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</si>
  <si>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</si>
  <si>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</si>
  <si>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</si>
  <si>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</si>
  <si>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</si>
  <si>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</si>
  <si>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</si>
  <si>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</si>
  <si>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</si>
  <si>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</si>
  <si>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</si>
  <si>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</si>
  <si>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</si>
  <si>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</si>
  <si>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</si>
  <si>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</si>
  <si>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</si>
  <si>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</si>
  <si>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</si>
  <si>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</si>
  <si>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</si>
  <si>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</si>
  <si>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</si>
  <si>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</si>
  <si>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</si>
  <si>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</si>
  <si>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</si>
  <si>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</si>
  <si>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</si>
  <si>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</si>
  <si>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</si>
  <si>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</si>
  <si>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</si>
  <si>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</si>
  <si>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</si>
  <si>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</si>
  <si>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</si>
  <si>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</si>
  <si>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</si>
  <si>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</si>
  <si>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</si>
  <si>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</si>
  <si>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</si>
  <si>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</si>
  <si>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</si>
  <si>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</si>
  <si>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</si>
  <si>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</si>
  <si>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</si>
  <si>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</si>
  <si>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</si>
  <si>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</si>
  <si>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</si>
  <si>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</si>
  <si>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</si>
  <si>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</si>
  <si>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</si>
  <si>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</si>
  <si>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</si>
  <si>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</si>
  <si>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</si>
  <si>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</si>
  <si>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</si>
  <si>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</si>
  <si>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</si>
  <si>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</si>
  <si>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</si>
  <si>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</si>
  <si>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</si>
  <si>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</si>
  <si>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</si>
  <si>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</si>
  <si>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</si>
  <si>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</si>
  <si>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</si>
  <si>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</si>
  <si>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</si>
  <si>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</si>
  <si>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</si>
  <si>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</si>
  <si>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</si>
  <si>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</si>
  <si>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</si>
  <si>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</si>
  <si>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</si>
  <si>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</si>
  <si>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</si>
  <si>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</si>
  <si>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</si>
  <si>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</si>
  <si>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</si>
  <si>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</si>
  <si>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</si>
  <si>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</si>
  <si>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</si>
  <si>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</si>
  <si>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</si>
  <si>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</si>
  <si>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</si>
  <si>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</si>
  <si>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</si>
  <si>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</si>
  <si>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</si>
  <si>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</si>
  <si>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</si>
  <si>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</si>
  <si>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</si>
  <si>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</si>
  <si>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</si>
  <si>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</si>
  <si>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</si>
  <si>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</si>
  <si>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</si>
  <si>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</si>
  <si>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</si>
  <si>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</si>
  <si>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</si>
  <si>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</si>
  <si>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</si>
  <si>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</si>
  <si>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</si>
  <si>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</si>
  <si>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</si>
  <si>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</si>
  <si>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</si>
  <si>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</si>
  <si>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</si>
  <si>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</si>
  <si>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</si>
  <si>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</si>
  <si>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</si>
  <si>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</si>
  <si>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</si>
  <si>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</si>
  <si>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</si>
  <si>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</si>
  <si>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</si>
  <si>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</si>
  <si>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</si>
  <si>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</si>
  <si>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</si>
  <si>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</si>
  <si>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</si>
  <si>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</si>
  <si>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</si>
  <si>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</si>
  <si>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</si>
  <si>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</si>
  <si>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</si>
  <si>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</si>
  <si>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</si>
  <si>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</si>
  <si>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</si>
  <si>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</si>
  <si>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</si>
  <si>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</si>
  <si>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</si>
  <si>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</si>
  <si>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</si>
  <si>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</si>
  <si>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</si>
  <si>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</si>
  <si>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</si>
  <si>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</si>
  <si>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</si>
  <si>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</si>
  <si>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</si>
  <si>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</si>
  <si>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</si>
  <si>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</si>
  <si>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</si>
  <si>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</si>
  <si>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</si>
  <si>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</si>
  <si>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</si>
  <si>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</si>
  <si>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</si>
  <si>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</si>
  <si>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</si>
  <si>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</si>
  <si>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</si>
  <si>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</si>
  <si>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</si>
  <si>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</si>
  <si>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</si>
  <si>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</si>
  <si>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</si>
  <si>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</si>
  <si>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</si>
  <si>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</si>
  <si>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</si>
  <si>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</si>
  <si>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</si>
  <si>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</si>
  <si>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</si>
  <si>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</si>
  <si>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</si>
  <si>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</si>
  <si>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</si>
  <si>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</si>
  <si>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</si>
  <si>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</si>
  <si>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</si>
  <si>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</si>
  <si>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</si>
  <si>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</si>
  <si>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</si>
  <si>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</si>
  <si>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</si>
  <si>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</si>
  <si>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</si>
  <si>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</si>
  <si>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</si>
  <si>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</si>
  <si>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</si>
  <si>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</si>
  <si>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</si>
  <si>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</si>
  <si>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</si>
  <si>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</si>
  <si>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</si>
  <si>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</si>
  <si>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</si>
  <si>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</si>
  <si>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</si>
  <si>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</si>
  <si>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</si>
  <si>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</si>
  <si>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</si>
  <si>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</si>
  <si>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</si>
  <si>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</si>
  <si>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</si>
  <si>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</si>
  <si>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</si>
  <si>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</si>
  <si>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</si>
  <si>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</si>
  <si>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</si>
  <si>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</si>
  <si>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</si>
  <si>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</si>
  <si>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</si>
  <si>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</si>
  <si>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</si>
  <si>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</si>
  <si>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</si>
  <si>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</si>
  <si>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</si>
  <si>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</si>
  <si>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</si>
  <si>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</si>
  <si>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</si>
  <si>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</si>
  <si>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</si>
  <si>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</si>
  <si>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</si>
  <si>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</si>
  <si>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</si>
  <si>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</si>
  <si>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</si>
  <si>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</si>
  <si>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</si>
  <si>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</si>
  <si>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</si>
  <si>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</si>
  <si>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</si>
  <si>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</si>
  <si>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</si>
  <si>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</si>
  <si>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</si>
  <si>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</si>
  <si>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</si>
  <si>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</si>
  <si>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</si>
  <si>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</si>
  <si>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</si>
  <si>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</si>
  <si>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</si>
  <si>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</si>
  <si>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</si>
  <si>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</si>
  <si>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</si>
  <si>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</si>
  <si>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</si>
  <si>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</si>
  <si>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</si>
  <si>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</si>
  <si>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</si>
  <si>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</si>
  <si>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</si>
  <si>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</si>
  <si>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</si>
  <si>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</si>
  <si>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</si>
  <si>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</si>
  <si>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</si>
  <si>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</si>
  <si>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</si>
  <si>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</si>
  <si>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</si>
  <si>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</si>
  <si>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</si>
  <si>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</si>
  <si>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</si>
  <si>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</si>
  <si>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</si>
  <si>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</si>
  <si>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</si>
  <si>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</si>
  <si>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</si>
  <si>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</si>
  <si>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</si>
  <si>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</si>
  <si>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</si>
  <si>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</si>
  <si>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</si>
  <si>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</si>
  <si>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</si>
  <si>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</si>
  <si>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</si>
  <si>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</si>
  <si>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</si>
  <si>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</si>
  <si>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</si>
  <si>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</si>
  <si>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</si>
  <si>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</si>
  <si>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</si>
  <si>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</si>
  <si>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</si>
  <si>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</si>
  <si>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</si>
  <si>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</si>
  <si>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</si>
  <si>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</si>
  <si>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</si>
  <si>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</si>
  <si>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</si>
  <si>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</si>
  <si>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</si>
  <si>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</si>
  <si>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</si>
  <si>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</si>
  <si>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</si>
  <si>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</si>
  <si>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</si>
  <si>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</si>
  <si>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</si>
  <si>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</si>
  <si>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</si>
  <si>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</si>
  <si>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</si>
  <si>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</si>
  <si>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</si>
  <si>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</si>
  <si>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</si>
  <si>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</si>
  <si>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</si>
  <si>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</si>
  <si>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</si>
  <si>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</si>
  <si>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</si>
  <si>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</si>
  <si>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</si>
  <si>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</si>
  <si>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</si>
  <si>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</si>
  <si>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</si>
  <si>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</si>
  <si>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</si>
  <si>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</si>
  <si>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</si>
  <si>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</si>
  <si>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</si>
  <si>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</si>
  <si>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</si>
  <si>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</si>
  <si>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</si>
  <si>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</si>
  <si>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</si>
  <si>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</si>
  <si>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</si>
  <si>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</si>
  <si>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</si>
  <si>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</si>
  <si>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</si>
  <si>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</si>
  <si>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</si>
  <si>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</si>
  <si>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</si>
  <si>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</si>
  <si>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</si>
  <si>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</si>
  <si>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</si>
  <si>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</si>
  <si>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</si>
  <si>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</si>
  <si>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</si>
  <si>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</si>
  <si>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</si>
  <si>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</si>
  <si>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</si>
  <si>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</si>
  <si>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</si>
  <si>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</si>
  <si>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</si>
  <si>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</si>
  <si>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</si>
  <si>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</si>
  <si>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</si>
  <si>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</si>
  <si>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</si>
  <si>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</si>
  <si>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</si>
  <si>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</si>
  <si>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</si>
  <si>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</si>
  <si>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</si>
  <si>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</si>
  <si>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</si>
  <si>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</si>
  <si>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</si>
  <si>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</si>
  <si>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</si>
  <si>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</si>
  <si>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</si>
  <si>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</si>
  <si>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</si>
  <si>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</si>
  <si>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</si>
  <si>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</si>
  <si>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</si>
  <si>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</si>
  <si>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</si>
  <si>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</si>
  <si>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</si>
  <si>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</si>
  <si>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</si>
  <si>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</si>
  <si>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</si>
  <si>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</si>
  <si>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</si>
  <si>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</si>
  <si>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</si>
  <si>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</si>
  <si>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</si>
  <si>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</si>
  <si>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</si>
  <si>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</si>
  <si>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</si>
  <si>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</si>
  <si>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</si>
  <si>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</si>
  <si>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</si>
  <si>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</si>
  <si>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</si>
  <si>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</si>
  <si>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</si>
  <si>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</si>
  <si>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</si>
  <si>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</si>
  <si>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</si>
  <si>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</si>
  <si>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</si>
  <si>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</si>
  <si>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</si>
  <si>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</si>
  <si>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</si>
  <si>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</si>
  <si>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</si>
  <si>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</si>
  <si>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</si>
  <si>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</si>
  <si>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</si>
  <si>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</si>
  <si>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</si>
  <si>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</si>
  <si>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</si>
  <si>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</si>
  <si>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</si>
  <si>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</si>
  <si>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</si>
  <si>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</si>
  <si>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</si>
  <si>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</si>
  <si>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</si>
  <si>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</si>
  <si>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</si>
  <si>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</si>
  <si>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</si>
  <si>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</si>
  <si>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</si>
  <si>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</si>
  <si>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</si>
  <si>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</si>
  <si>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</si>
  <si>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</si>
  <si>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</si>
  <si>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</si>
  <si>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</si>
  <si>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</si>
  <si>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</si>
  <si>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</si>
  <si>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</si>
  <si>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</si>
  <si>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</si>
  <si>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</si>
  <si>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</si>
  <si>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</si>
  <si>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</si>
  <si>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</si>
  <si>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</si>
  <si>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</si>
  <si>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</si>
  <si>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</si>
  <si>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</si>
  <si>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</si>
  <si>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</si>
  <si>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</si>
  <si>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</si>
  <si>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</si>
  <si>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</si>
  <si>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</si>
  <si>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</si>
  <si>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</si>
  <si>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</si>
  <si>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</si>
  <si>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</si>
  <si>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</si>
  <si>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</si>
  <si>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</si>
  <si>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</si>
  <si>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</si>
  <si>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</si>
  <si>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</si>
  <si>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</si>
  <si>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</si>
  <si>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</si>
  <si>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</si>
  <si>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</si>
  <si>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</si>
  <si>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</si>
  <si>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</si>
  <si>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</si>
  <si>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</si>
  <si>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</si>
  <si>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</si>
  <si>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</si>
  <si>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</si>
  <si>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</si>
  <si>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</si>
  <si>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</si>
  <si>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</si>
  <si>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</si>
  <si>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</si>
  <si>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</si>
  <si>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</si>
  <si>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</si>
  <si>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</si>
  <si>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</si>
  <si>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</si>
  <si>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</si>
  <si>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</si>
  <si>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</si>
  <si>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</si>
  <si>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</si>
  <si>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</si>
  <si>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</si>
  <si>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</si>
  <si>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</si>
  <si>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</si>
  <si>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</si>
  <si>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</si>
  <si>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</si>
  <si>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</si>
  <si>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</si>
  <si>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</si>
  <si>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</si>
  <si>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</si>
  <si>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</si>
  <si>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</si>
  <si>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</si>
  <si>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</si>
  <si>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</si>
  <si>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</si>
  <si>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</si>
  <si>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</si>
  <si>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</si>
  <si>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</si>
  <si>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</si>
  <si>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</si>
  <si>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</si>
  <si>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</si>
  <si>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</si>
  <si>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</si>
  <si>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</si>
  <si>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</si>
  <si>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</si>
  <si>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</si>
  <si>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</si>
  <si>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</si>
  <si>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</si>
  <si>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</si>
  <si>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</si>
  <si>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</si>
  <si>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</si>
  <si>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</si>
  <si>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</si>
  <si>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</si>
  <si>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</si>
  <si>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</si>
  <si>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</si>
  <si>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</si>
  <si>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</si>
  <si>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</si>
  <si>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</si>
  <si>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</si>
  <si>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</si>
  <si>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</si>
  <si>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</si>
  <si>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</si>
  <si>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</si>
  <si>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</si>
  <si>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</si>
  <si>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</si>
  <si>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</si>
  <si>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</si>
  <si>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</si>
  <si>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</si>
  <si>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</si>
  <si>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</si>
  <si>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</si>
  <si>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</si>
  <si>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</si>
  <si>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</si>
  <si>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</si>
  <si>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</si>
  <si>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</si>
  <si>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</si>
  <si>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</si>
  <si>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</si>
  <si>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</si>
  <si>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</si>
  <si>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</si>
  <si>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</si>
  <si>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</si>
  <si>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</si>
  <si>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</si>
  <si>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</si>
  <si>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</si>
  <si>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</si>
  <si>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</si>
  <si>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</si>
  <si>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</si>
  <si>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</si>
  <si>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</si>
  <si>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</si>
  <si>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</si>
  <si>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</si>
  <si>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</si>
  <si>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</si>
  <si>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</si>
  <si>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</si>
  <si>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</si>
  <si>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</si>
  <si>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</si>
  <si>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</si>
  <si>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</si>
  <si>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</si>
  <si>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</si>
  <si>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</si>
  <si>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</si>
  <si>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</si>
  <si>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</si>
  <si>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</si>
  <si>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</si>
  <si>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</si>
  <si>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</si>
  <si>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</si>
  <si>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</si>
  <si>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</si>
  <si>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</si>
  <si>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</si>
  <si>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</si>
  <si>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</si>
  <si>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</si>
  <si>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</si>
  <si>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</si>
  <si>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</si>
  <si>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</si>
  <si>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</si>
  <si>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</si>
  <si>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</si>
  <si>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</si>
  <si>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</si>
  <si>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</si>
  <si>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</si>
  <si>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</si>
  <si>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</si>
  <si>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</si>
  <si>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</si>
  <si>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</si>
  <si>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</si>
  <si>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</si>
  <si>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</si>
  <si>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</si>
  <si>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</si>
  <si>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</si>
  <si>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</si>
  <si>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</si>
  <si>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</si>
  <si>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</si>
  <si>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</si>
  <si>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</si>
  <si>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</si>
  <si>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</si>
  <si>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</si>
  <si>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</si>
  <si>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</si>
  <si>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</si>
  <si>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</si>
  <si>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</si>
  <si>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</si>
  <si>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</si>
  <si>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</si>
  <si>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</si>
  <si>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</si>
  <si>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</si>
  <si>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</si>
  <si>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</si>
  <si>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</si>
  <si>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</si>
  <si>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</si>
  <si>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</si>
  <si>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</si>
  <si>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</si>
  <si>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</si>
  <si>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</si>
  <si>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</si>
  <si>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</si>
  <si>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</si>
  <si>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</si>
  <si>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</si>
  <si>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</si>
  <si>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</si>
  <si>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</si>
  <si>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</si>
  <si>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</si>
  <si>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</si>
  <si>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</si>
  <si>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</si>
  <si>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</si>
  <si>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</si>
  <si>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</si>
  <si>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</si>
  <si>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</si>
  <si>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</si>
  <si>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</si>
  <si>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</si>
  <si>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</si>
  <si>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</si>
  <si>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</si>
  <si>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</si>
  <si>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https://portal.eias.ru/Portal/DownloadPage.aspx?type=12&amp;guid=ff885b91-1fb0-4083-9d08-ac4e6cf7dfc1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</si>
  <si>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</si>
  <si>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</si>
  <si>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</si>
  <si>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 ео закупках от 26.12.2024г. Реестр по закупкам на 2025год</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</si>
  <si>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</si>
  <si>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</si>
  <si>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и реестры по закупкам размещены на сайте гос.закупок</t>
  </si>
  <si>
    <t>Реестр закупок на 2025год</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</si>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</sst>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f885b91-1fb0-4083-9d08-ac4e6cf7dfc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323c21bb-fdd1-4a7c-b3fb-9ebfa2f3e815" TargetMode="External"/><Relationship Id="rId3" Type="http://schemas.openxmlformats.org/officeDocument/2006/relationships/hyperlink" Target="https://portal.eias.ru/Portal/DownloadPage.aspx?type=12&amp;guid=323c21bb-fdd1-4a7c-b3fb-9ebfa2f3e815"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B9B94-5E11-3E1B-4EF6-00F6490A76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5096CE-9E86-7D83-84F8-131AAA14A252}" mc:Ignorable="x14ac xr xr2 xr3">
  <sheetPr>
    <tabColor rgb="FFCCCCFF"/>
  </sheetPr>
  <dimension ref="A1:Q79"/>
  <sheetViews>
    <sheetView topLeftCell="C20" showGridLines="0" zoomScale="160" workbookViewId="0">
      <selection activeCell="F72" sqref="F7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46023.57542824074</v>
      </c>
      <c r="G11" s="77"/>
      <c r="H11" s="773" t="s">
        <v>22</v>
      </c>
      <c r="J11" s="876" t="s">
        <v>23</v>
      </c>
      <c r="Q11" s="74">
        <v>0</v>
      </c>
    </row>
    <row customHeight="1" ht="22.5">
      <c r="A12" s="2098"/>
      <c r="D12" s="75"/>
      <c r="E12" s="1165" t="s">
        <v>24</v>
      </c>
      <c r="F12" s="1732">
        <v>47848.575578703705</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45778.57576388889</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670B3D8-D35D-40ED-4FF2-38A48505DB06}"/>
    <hyperlink ref="H17" location="Титульный!H9" display="Как заполнить?" tooltip="Помощь по работе с полями отчётной формы" xr:uid="{D08F0C26-EA15-AC24-3DE2-5F321C154A21}"/>
    <hyperlink ref="H39" location="Титульный!H9" display="Как заполнить?" tooltip="Помощь по работе с полями отчётной формы" xr:uid="{387BB8FE-A488-0898-6E05-3CA828C9E497}"/>
    <hyperlink ref="H62" location="Титульный!H9" display="Как заполнить?" tooltip="Помощь по работе с полями отчётной формы" xr:uid="{07462CE9-6EB7-DBBC-4649-27C10FCCDAD1}"/>
    <hyperlink ref="F70" r:id="rId4" xr:uid="{219B6DEC-7D1B-BC16-1D37-28A677C3F8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15F8C-5868-172B-792E-2B25C73E4456}"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69308-678D-8BA1-EBD4-53CE56D3F6F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115</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116</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117</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118</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119</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56D4-E5CC-C734-0962-78EEF1A6AF01}" mc:Ignorable="x14ac xr xr2 xr3">
  <sheetPr>
    <tabColor rgb="FFCCCCFF"/>
  </sheetPr>
  <dimension ref="A1:AR146"/>
  <sheetViews>
    <sheetView showGridLines="0" zoomScale="170" workbookViewId="0">
      <pane xSplit="6" ySplit="12" topLeftCell="H79" activePane="bottomRight" state="frozen"/>
      <selection pane="bottomLeft" activeCell="A13" sqref="A13"/>
      <selection pane="topRight" activeCell="G1" sqref="G1"/>
      <selection pane="bottomRight" activeCell="J88" sqref="J8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120</v>
      </c>
      <c r="F9" s="2103"/>
      <c r="G9" s="2127" t="s">
        <v>104</v>
      </c>
      <c r="H9" s="2127" t="s">
        <v>87</v>
      </c>
      <c r="I9" s="2127"/>
      <c r="J9" s="2127" t="s">
        <v>121</v>
      </c>
      <c r="K9" s="2155" t="s">
        <v>122</v>
      </c>
      <c r="L9" s="2155"/>
      <c r="M9" s="2155"/>
      <c r="N9" s="2155"/>
      <c r="O9" s="2155" t="s">
        <v>123</v>
      </c>
      <c r="P9" s="2155"/>
      <c r="Q9" s="2155"/>
      <c r="R9" s="2155"/>
      <c r="S9" s="2155" t="s">
        <v>124</v>
      </c>
      <c r="T9" s="2155"/>
      <c r="U9" s="2155"/>
      <c r="V9" s="2155"/>
      <c r="W9" s="2127" t="s">
        <v>125</v>
      </c>
      <c r="AR9" s="104">
        <v>27</v>
      </c>
    </row>
    <row customHeight="1" ht="31.5">
      <c r="D10" s="2127"/>
      <c r="E10" s="1284" t="s">
        <v>88</v>
      </c>
      <c r="F10" s="1284" t="s">
        <v>126</v>
      </c>
      <c r="G10" s="2127"/>
      <c r="H10" s="2127"/>
      <c r="I10" s="2127"/>
      <c r="J10" s="2127"/>
      <c r="K10" s="110" t="s">
        <v>107</v>
      </c>
      <c r="L10" s="2127" t="s">
        <v>87</v>
      </c>
      <c r="M10" s="2127"/>
      <c r="N10" s="110" t="s">
        <v>127</v>
      </c>
      <c r="O10" s="110" t="s">
        <v>107</v>
      </c>
      <c r="P10" s="2127" t="s">
        <v>87</v>
      </c>
      <c r="Q10" s="2127"/>
      <c r="R10" s="110" t="s">
        <v>127</v>
      </c>
      <c r="S10" s="283" t="s">
        <v>107</v>
      </c>
      <c r="T10" s="2127" t="s">
        <v>87</v>
      </c>
      <c r="U10" s="2127"/>
      <c r="V10" s="283" t="s">
        <v>88</v>
      </c>
      <c r="W10" s="2127"/>
      <c r="Z10" s="1259" t="s">
        <v>128</v>
      </c>
      <c r="AA10" s="1259" t="s">
        <v>129</v>
      </c>
      <c r="AB10" s="1259" t="s">
        <v>130</v>
      </c>
      <c r="AC10" s="1259" t="s">
        <v>131</v>
      </c>
      <c r="AD10" s="1259" t="s">
        <v>132</v>
      </c>
      <c r="AE10" s="1259" t="s">
        <v>133</v>
      </c>
      <c r="AF10" s="1259" t="s">
        <v>134</v>
      </c>
      <c r="AG10" s="1259" t="s">
        <v>135</v>
      </c>
      <c r="AH10" s="1259" t="s">
        <v>136</v>
      </c>
      <c r="AI10" s="1259" t="s">
        <v>137</v>
      </c>
      <c r="AJ10" s="1259" t="s">
        <v>138</v>
      </c>
      <c r="AK10" s="1259" t="s">
        <v>139</v>
      </c>
      <c r="AL10" s="1259" t="s">
        <v>140</v>
      </c>
      <c r="AM10" s="1259" t="s">
        <v>141</v>
      </c>
      <c r="AN10" s="1259" t="s">
        <v>142</v>
      </c>
      <c r="AO10" s="1259" t="s">
        <v>143</v>
      </c>
      <c r="AP10" s="1259" t="s">
        <v>144</v>
      </c>
      <c r="AQ10" s="1259" t="s">
        <v>145</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146</v>
      </c>
      <c r="O11" s="1249" t="s">
        <v>147</v>
      </c>
      <c r="P11" s="2156" t="s">
        <v>148</v>
      </c>
      <c r="Q11" s="2156"/>
      <c r="R11" s="1249" t="s">
        <v>149</v>
      </c>
      <c r="S11" s="1249" t="s">
        <v>148</v>
      </c>
      <c r="T11" s="2156" t="s">
        <v>149</v>
      </c>
      <c r="U11" s="2156"/>
      <c r="V11" s="1249" t="s">
        <v>150</v>
      </c>
      <c r="W11" s="1249" t="s">
        <v>151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153</v>
      </c>
      <c r="AD13" s="1267" t="s">
        <v>154</v>
      </c>
      <c r="AE13" s="1267" t="s">
        <v>155</v>
      </c>
      <c r="AF13" s="1267" t="s">
        <v>156</v>
      </c>
      <c r="AG13" s="1267" t="s">
        <v>157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158</v>
      </c>
      <c r="AD18" s="1267" t="s">
        <v>159</v>
      </c>
      <c r="AE18" s="1267" t="s">
        <v>160</v>
      </c>
      <c r="AF18" s="1267" t="s">
        <v>161</v>
      </c>
      <c r="AG18" s="1267" t="s">
        <v>162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158</v>
      </c>
      <c r="AD23" s="1267" t="s">
        <v>159</v>
      </c>
      <c r="AE23" s="1267" t="s">
        <v>160</v>
      </c>
      <c r="AF23" s="1267" t="s">
        <v>161</v>
      </c>
      <c r="AG23" s="1267" t="s">
        <v>162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165</v>
      </c>
      <c r="AD28" s="1267" t="s">
        <v>166</v>
      </c>
      <c r="AE28" s="1267" t="s">
        <v>167</v>
      </c>
      <c r="AF28" s="1267" t="s">
        <v>168</v>
      </c>
      <c r="AG28" s="1267" t="s">
        <v>169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171</v>
      </c>
      <c r="AD33" s="1267" t="s">
        <v>172</v>
      </c>
      <c r="AE33" s="1267" t="s">
        <v>173</v>
      </c>
      <c r="AF33" s="1267" t="s">
        <v>174</v>
      </c>
      <c r="AG33" s="1267" t="s">
        <v>175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177</v>
      </c>
      <c r="AD38" s="1267" t="s">
        <v>178</v>
      </c>
      <c r="AE38" s="1267" t="s">
        <v>179</v>
      </c>
      <c r="AF38" s="1267" t="s">
        <v>180</v>
      </c>
      <c r="AG38" s="1267" t="s">
        <v>181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183</v>
      </c>
      <c r="AD43" s="1267" t="s">
        <v>184</v>
      </c>
      <c r="AE43" s="1267" t="s">
        <v>185</v>
      </c>
      <c r="AF43" s="1267" t="s">
        <v>186</v>
      </c>
      <c r="AG43" s="1267" t="s">
        <v>187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189</v>
      </c>
      <c r="AD48" s="1267" t="s">
        <v>190</v>
      </c>
      <c r="AE48" s="1267" t="s">
        <v>191</v>
      </c>
      <c r="AF48" s="1267" t="s">
        <v>192</v>
      </c>
      <c r="AG48" s="1267" t="s">
        <v>193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195</v>
      </c>
      <c r="AD53" s="1267" t="s">
        <v>196</v>
      </c>
      <c r="AE53" s="1267" t="s">
        <v>197</v>
      </c>
      <c r="AF53" s="1267" t="s">
        <v>198</v>
      </c>
      <c r="AG53" s="1267" t="s">
        <v>199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201</v>
      </c>
      <c r="AD58" s="1267" t="s">
        <v>202</v>
      </c>
      <c r="AE58" s="1267" t="s">
        <v>203</v>
      </c>
      <c r="AF58" s="1267" t="s">
        <v>204</v>
      </c>
      <c r="AG58" s="1267" t="s">
        <v>205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207</v>
      </c>
      <c r="AD63" s="1267" t="s">
        <v>208</v>
      </c>
      <c r="AE63" s="1267" t="s">
        <v>209</v>
      </c>
      <c r="AF63" s="1267" t="s">
        <v>210</v>
      </c>
      <c r="AG63" s="1267" t="s">
        <v>211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219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220</v>
      </c>
      <c r="F79" s="2145" t="s">
        <v>65</v>
      </c>
      <c r="G79" s="2630" t="str">
        <f>INDEX(VD_NAME_LIST,MATCH("4189671",VD_ID_LIST,0))</f>
        <v>Холодное водоснабжение. Питьевая вода</v>
      </c>
      <c r="H79" s="2553"/>
      <c r="I79" s="2553">
        <v>1</v>
      </c>
      <c r="J79" s="2501" t="s">
        <v>221</v>
      </c>
      <c r="K79" s="2185" t="s">
        <v>65</v>
      </c>
      <c r="L79" s="2108"/>
      <c r="M79" s="2108" t="s">
        <v>108</v>
      </c>
      <c r="N79" s="2504" t="str">
        <f>IF(Z79="","",INDEX(TERRITORY_MR_LIST,MATCH(Z79,TERRITORY_LIST_ID,0)))</f>
        <v>Территория 1</v>
      </c>
      <c r="O79" s="2185" t="s">
        <v>65</v>
      </c>
      <c r="P79" s="2108"/>
      <c r="Q79" s="2108" t="s">
        <v>108</v>
      </c>
      <c r="R79" s="2571" t="s">
        <v>222</v>
      </c>
      <c r="S79" s="2406" t="s">
        <v>19</v>
      </c>
      <c r="T79" s="2406"/>
      <c r="U79" s="2406" t="s">
        <v>108</v>
      </c>
      <c r="V79" s="1434"/>
      <c r="W79" s="2501"/>
      <c r="Y79" s="1267"/>
      <c r="Z79" s="1267" t="s">
        <v>97</v>
      </c>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питьевую воду</v>
      </c>
      <c r="AK79" s="1267" t="str">
        <f>IF($K$79="нет","без дифференциации",IF($N$79=0,"",$N$79))</f>
        <v>Территория 1</v>
      </c>
      <c r="AL79" s="1267" t="str">
        <f>IF($O$79="нет","без дифференциации",IF($R$79=0,"",$R$79))</f>
        <v>Холодная питьевая вода с.Шебунино</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2504"/>
      <c r="O80" s="2186"/>
      <c r="P80" s="2108"/>
      <c r="Q80" s="2108"/>
      <c r="R80" s="2571"/>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505"/>
      <c r="O81" s="2112"/>
      <c r="P81" s="2631"/>
      <c r="Q81" s="2632"/>
      <c r="R81" s="2633" t="s">
        <v>228</v>
      </c>
      <c r="S81" s="2634"/>
      <c r="T81" s="2635"/>
      <c r="U81" s="2636"/>
      <c r="V81" s="2637"/>
      <c r="W81" s="263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39"/>
      <c r="M82" s="2640"/>
      <c r="N82" s="2641" t="s">
        <v>229</v>
      </c>
      <c r="O82" s="2642"/>
      <c r="P82" s="2643"/>
      <c r="Q82" s="2644"/>
      <c r="R82" s="2645"/>
      <c r="S82" s="2646"/>
      <c r="T82" s="2647"/>
      <c r="U82" s="2648"/>
      <c r="V82" s="2649"/>
      <c r="W82" s="2650"/>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1"/>
      <c r="H83" s="2652"/>
      <c r="I83" s="2653"/>
      <c r="J83" s="2654" t="s">
        <v>230</v>
      </c>
      <c r="K83" s="2655"/>
      <c r="L83" s="2656"/>
      <c r="M83" s="2657"/>
      <c r="N83" s="2658"/>
      <c r="O83" s="2659"/>
      <c r="P83" s="2660"/>
      <c r="Q83" s="2661"/>
      <c r="R83" s="2662"/>
      <c r="S83" s="2663"/>
      <c r="T83" s="2664"/>
      <c r="U83" s="2665"/>
      <c r="V83" s="2666"/>
      <c r="W83" s="2667"/>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A57B5-0C79-8A32-A46A-3EA2C07E360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120</v>
      </c>
      <c r="G8" s="2193"/>
      <c r="H8" s="2192" t="s">
        <v>87</v>
      </c>
      <c r="I8" s="2193"/>
      <c r="J8" s="2127" t="s">
        <v>121</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126</v>
      </c>
      <c r="H9" s="2194"/>
      <c r="I9" s="2195"/>
      <c r="J9" s="2101"/>
      <c r="K9" s="1559"/>
      <c r="L9" s="2127" t="s">
        <v>290</v>
      </c>
      <c r="M9" s="2101"/>
      <c r="N9" s="2192" t="s">
        <v>87</v>
      </c>
      <c r="O9" s="2193"/>
      <c r="P9" s="2127" t="s">
        <v>127</v>
      </c>
      <c r="Q9" s="1556"/>
      <c r="R9" s="2127" t="s">
        <v>290</v>
      </c>
      <c r="S9" s="2101"/>
      <c r="T9" s="2192" t="s">
        <v>87</v>
      </c>
      <c r="U9" s="2193"/>
      <c r="V9" s="2127" t="s">
        <v>127</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128</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E2D96-52D6-A9A2-2486-E14A9D5CDB0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Сахалинская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6505011534</v>
      </c>
      <c r="G14" s="1012" t="s">
        <v>311</v>
      </c>
      <c r="H14" s="475"/>
      <c r="J14" s="455">
        <v>0</v>
      </c>
    </row>
    <row customHeight="1" ht="22.5" hidden="1">
      <c r="A15" s="457"/>
      <c r="B15" s="502"/>
      <c r="C15" s="457"/>
      <c r="D15" s="1009" t="s">
        <v>312</v>
      </c>
      <c r="E15" s="1010" t="s">
        <v>313</v>
      </c>
      <c r="F15" s="1011" t="str">
        <f>IF(kpp="","",kpp)</f>
        <v>650501001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BF241-AADC-100C-A639-ADAAD90039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406D9-0341-920A-541C-9CB0A7097DA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119</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DCB06-4399-ADFC-1A24-E1C23D3AFE5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0A1A8-A049-E9A6-10A7-DB7DDDB8E2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154</v>
      </c>
      <c r="B44" s="1363" t="s">
        <v>155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154</v>
      </c>
      <c r="B45" s="1363" t="s">
        <v>155</v>
      </c>
      <c r="C45" s="1363" t="s">
        <v>156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154</v>
      </c>
      <c r="B46" s="1363" t="s">
        <v>155</v>
      </c>
      <c r="C46" s="1363" t="s">
        <v>156</v>
      </c>
      <c r="D46" s="1363" t="s">
        <v>157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154</v>
      </c>
      <c r="B47" s="1363" t="s">
        <v>155</v>
      </c>
      <c r="C47" s="1363" t="s">
        <v>156</v>
      </c>
      <c r="D47" s="1363" t="s">
        <v>157</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154</v>
      </c>
      <c r="B48" s="1363" t="s">
        <v>155</v>
      </c>
      <c r="C48" s="1363" t="s">
        <v>156</v>
      </c>
      <c r="D48" s="1363" t="s">
        <v>157</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154</v>
      </c>
      <c r="B49" s="1363" t="s">
        <v>155</v>
      </c>
      <c r="C49" s="1363" t="s">
        <v>156</v>
      </c>
      <c r="D49" s="1363" t="s">
        <v>157</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154</v>
      </c>
      <c r="B50" s="1363" t="s">
        <v>155</v>
      </c>
      <c r="C50" s="1363" t="s">
        <v>156</v>
      </c>
      <c r="D50" s="1363" t="s">
        <v>157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154</v>
      </c>
      <c r="B51" s="1363" t="s">
        <v>155</v>
      </c>
      <c r="C51" s="1363" t="s">
        <v>156</v>
      </c>
      <c r="D51" s="1363" t="s">
        <v>157</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154</v>
      </c>
      <c r="B52" s="1363" t="s">
        <v>155</v>
      </c>
      <c r="C52" s="1363" t="s">
        <v>156</v>
      </c>
      <c r="D52" s="1363" t="s">
        <v>157</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154</v>
      </c>
      <c r="B53" s="1363" t="s">
        <v>155</v>
      </c>
      <c r="C53" s="1363" t="s">
        <v>156</v>
      </c>
      <c r="D53" s="1363" t="s">
        <v>157</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154</v>
      </c>
      <c r="B54" s="1343" t="s">
        <v>155</v>
      </c>
      <c r="C54" s="1343" t="s">
        <v>156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154</v>
      </c>
      <c r="B55" s="1343" t="s">
        <v>155</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154</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081F8-FAC7-2E7F-D97B-0859D3A8C3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159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159</v>
      </c>
      <c r="B44" s="1363" t="s">
        <v>160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159</v>
      </c>
      <c r="B47" s="1363" t="s">
        <v>160</v>
      </c>
      <c r="C47" s="1363" t="s">
        <v>161</v>
      </c>
      <c r="D47" s="1363" t="s">
        <v>162</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159</v>
      </c>
      <c r="B48" s="1363" t="s">
        <v>160</v>
      </c>
      <c r="C48" s="1363" t="s">
        <v>161</v>
      </c>
      <c r="D48" s="1363" t="s">
        <v>162</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159</v>
      </c>
      <c r="B49" s="1363" t="s">
        <v>160</v>
      </c>
      <c r="C49" s="1363" t="s">
        <v>161</v>
      </c>
      <c r="D49" s="1363" t="s">
        <v>162</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159</v>
      </c>
      <c r="B50" s="1363" t="s">
        <v>160</v>
      </c>
      <c r="C50" s="1363" t="s">
        <v>161</v>
      </c>
      <c r="D50" s="1363" t="s">
        <v>162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0BD46-5D55-0917-93FA-7E4AE42FBE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45778.57576388889</v>
      </c>
      <c r="W30" s="2264"/>
      <c r="X30" s="2264"/>
      <c r="Y30" s="2264"/>
      <c r="Z30" s="2264"/>
      <c r="AA30" s="2264"/>
      <c r="AB30" s="2264"/>
      <c r="AC30" s="1635"/>
      <c r="AD30" s="2264" t="str">
        <f>IF(TITLE_DATE_PR_CHANGE="",IF(TITLE_DATE_PR="","",TITLE_DATE_PR),TITLE_DATE_PR_CHANGE)</f>
        <v>45778.57576388889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811-2</v>
      </c>
      <c r="W31" s="2251"/>
      <c r="X31" s="2251"/>
      <c r="Y31" s="2251"/>
      <c r="Z31" s="2251"/>
      <c r="AA31" s="2251"/>
      <c r="AB31" s="2251"/>
      <c r="AC31" s="1635"/>
      <c r="AD31" s="2251" t="str">
        <f>IF(TITLE_NUMBER_PR_CHANGE="",IF(TITLE_NUMBER_PR="","",TITLE_NUMBER_PR),TITLE_NUMBER_PR_CHANGE)</f>
        <v>811-2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45778.57576388889</v>
      </c>
      <c r="W34" s="2264"/>
      <c r="X34" s="2264"/>
      <c r="Y34" s="2264"/>
      <c r="Z34" s="2264"/>
      <c r="AA34" s="2264"/>
      <c r="AB34" s="2264"/>
      <c r="AC34" s="1635"/>
      <c r="AD34" s="2264" t="str">
        <f>IF(TITLE_DATE_PR_CHANGE="",IF(TITLE_DATE_PR="","",TITLE_DATE_PR),TITLE_DATE_PR_CHANGE)</f>
        <v>45778.57576388889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811-2</v>
      </c>
      <c r="W35" s="2251"/>
      <c r="X35" s="2251"/>
      <c r="Y35" s="2251"/>
      <c r="Z35" s="2251"/>
      <c r="AA35" s="2251"/>
      <c r="AB35" s="2251"/>
      <c r="AC35" s="1635"/>
      <c r="AD35" s="2251" t="str">
        <f>IF(TITLE_NUMBER_PR_CHANGE="",IF(TITLE_NUMBER_PR="","",TITLE_NUMBER_PR),TITLE_NUMBER_PR_CHANGE)</f>
        <v>811-2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208</v>
      </c>
      <c r="B54" s="1375" t="s">
        <v>209</v>
      </c>
      <c r="C54" s="1375" t="s">
        <v>210</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208</v>
      </c>
      <c r="B55" s="1375" t="s">
        <v>209</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208</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0C1E2-783B-F2A7-E43E-9476B85F773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45778.57576388889</v>
      </c>
      <c r="W30" s="2264"/>
      <c r="X30" s="2264"/>
      <c r="Y30" s="2264"/>
      <c r="Z30" s="2264"/>
      <c r="AA30" s="2264"/>
      <c r="AB30" s="2264"/>
      <c r="AC30" s="1635"/>
      <c r="AD30" s="2264" t="str">
        <f>IF(TITLE_DATE_PR_CHANGE="",IF(TITLE_DATE_PR="","",TITLE_DATE_PR),TITLE_DATE_PR_CHANGE)</f>
        <v>45778.57576388889</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811-2</v>
      </c>
      <c r="W31" s="2251"/>
      <c r="X31" s="2251"/>
      <c r="Y31" s="2251"/>
      <c r="Z31" s="2251"/>
      <c r="AA31" s="2251"/>
      <c r="AB31" s="2251"/>
      <c r="AC31" s="1635"/>
      <c r="AD31" s="2251" t="str">
        <f>IF(TITLE_NUMBER_PR_CHANGE="",IF(TITLE_NUMBER_PR="","",TITLE_NUMBER_PR),TITLE_NUMBER_PR_CHANGE)</f>
        <v>811-2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45778.57576388889</v>
      </c>
      <c r="W34" s="2264"/>
      <c r="X34" s="2264"/>
      <c r="Y34" s="2264"/>
      <c r="Z34" s="2264"/>
      <c r="AA34" s="2264"/>
      <c r="AB34" s="2264"/>
      <c r="AC34" s="1635"/>
      <c r="AD34" s="2264" t="str">
        <f>IF(TITLE_DATE_PR_CHANGE="",IF(TITLE_DATE_PR="","",TITLE_DATE_PR),TITLE_DATE_PR_CHANGE)</f>
        <v>45778.57576388889</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811-2</v>
      </c>
      <c r="W35" s="2251"/>
      <c r="X35" s="2251"/>
      <c r="Y35" s="2251"/>
      <c r="Z35" s="2251"/>
      <c r="AA35" s="2251"/>
      <c r="AB35" s="2251"/>
      <c r="AC35" s="1635"/>
      <c r="AD35" s="2251" t="str">
        <f>IF(TITLE_NUMBER_PR_CHANGE="",IF(TITLE_NUMBER_PR="","",TITLE_NUMBER_PR),TITLE_NUMBER_PR_CHANGE)</f>
        <v>811-2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133</v>
      </c>
      <c r="C41" s="1266" t="s">
        <v>134</v>
      </c>
      <c r="D41" s="1266" t="s">
        <v>135</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208</v>
      </c>
      <c r="B44" s="1267" t="s">
        <v>209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208</v>
      </c>
      <c r="B45" s="1267" t="s">
        <v>209</v>
      </c>
      <c r="C45" s="1267" t="s">
        <v>210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208</v>
      </c>
      <c r="B46" s="1267" t="s">
        <v>209</v>
      </c>
      <c r="C46" s="1267" t="s">
        <v>210</v>
      </c>
      <c r="D46" s="1267" t="s">
        <v>211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208</v>
      </c>
      <c r="B47" s="1267" t="s">
        <v>209</v>
      </c>
      <c r="C47" s="1267" t="s">
        <v>210</v>
      </c>
      <c r="D47" s="1267" t="s">
        <v>211</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208</v>
      </c>
      <c r="B48" s="1267" t="s">
        <v>209</v>
      </c>
      <c r="C48" s="1267" t="s">
        <v>210</v>
      </c>
      <c r="D48" s="1267" t="s">
        <v>211</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208</v>
      </c>
      <c r="B49" s="1267" t="s">
        <v>209</v>
      </c>
      <c r="C49" s="1267" t="s">
        <v>210</v>
      </c>
      <c r="D49" s="1267" t="s">
        <v>211</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208</v>
      </c>
      <c r="B50" s="1267" t="s">
        <v>209</v>
      </c>
      <c r="C50" s="1267" t="s">
        <v>210</v>
      </c>
      <c r="D50" s="1267" t="s">
        <v>211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208</v>
      </c>
      <c r="B51" s="1267" t="s">
        <v>209</v>
      </c>
      <c r="C51" s="1267" t="s">
        <v>210</v>
      </c>
      <c r="D51" s="1267" t="s">
        <v>211</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208</v>
      </c>
      <c r="B52" s="1267" t="s">
        <v>209</v>
      </c>
      <c r="C52" s="1267" t="s">
        <v>210</v>
      </c>
      <c r="D52" s="1267" t="s">
        <v>211</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208</v>
      </c>
      <c r="B53" s="1267" t="s">
        <v>209</v>
      </c>
      <c r="C53" s="1267" t="s">
        <v>210</v>
      </c>
      <c r="D53" s="1267" t="s">
        <v>211</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208</v>
      </c>
      <c r="B54" s="1267" t="s">
        <v>209</v>
      </c>
      <c r="C54" s="1267" t="s">
        <v>210</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208</v>
      </c>
      <c r="B55" s="1267" t="s">
        <v>209</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208</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B2DFD-55B8-4DAA-AE57-4C951B5F88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190</v>
      </c>
      <c r="B47" s="1363" t="s">
        <v>191</v>
      </c>
      <c r="C47" s="1363" t="s">
        <v>192</v>
      </c>
      <c r="D47" s="1363" t="s">
        <v>193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190</v>
      </c>
      <c r="B48" s="1363" t="s">
        <v>191</v>
      </c>
      <c r="C48" s="1363" t="s">
        <v>192</v>
      </c>
      <c r="D48" s="1363" t="s">
        <v>193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27F68-1F4B-D125-B458-D14E602511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166</v>
      </c>
      <c r="B47" s="1343" t="s">
        <v>167</v>
      </c>
      <c r="C47" s="1343" t="s">
        <v>168</v>
      </c>
      <c r="D47" s="1343" t="s">
        <v>169</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166</v>
      </c>
      <c r="B48" s="1363" t="s">
        <v>167</v>
      </c>
      <c r="C48" s="1363" t="s">
        <v>168</v>
      </c>
      <c r="D48" s="1363" t="s">
        <v>169</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3EE3-8601-D7C6-36E9-4A4FC08ABE6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96578-739F-58E4-DC6B-B6767C50CC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45778.57576388889</v>
      </c>
      <c r="W30" s="2264"/>
      <c r="X30" s="2264"/>
      <c r="Y30" s="2264"/>
      <c r="Z30" s="2264"/>
      <c r="AA30" s="2264"/>
      <c r="AB30" s="2264"/>
      <c r="AC30" s="326"/>
      <c r="AD30" s="2264" t="str">
        <f>IF(TITLE_DATE_PR_CHANGE="",IF(TITLE_DATE_PR="","",TITLE_DATE_PR),TITLE_DATE_PR_CHANGE)</f>
        <v>45778.57576388889</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811-2</v>
      </c>
      <c r="W31" s="2251"/>
      <c r="X31" s="2251"/>
      <c r="Y31" s="2251"/>
      <c r="Z31" s="2251"/>
      <c r="AA31" s="2251"/>
      <c r="AB31" s="2251"/>
      <c r="AC31" s="326"/>
      <c r="AD31" s="2251" t="str">
        <f>IF(TITLE_NUMBER_PR_CHANGE="",IF(TITLE_NUMBER_PR="","",TITLE_NUMBER_PR),TITLE_NUMBER_PR_CHANGE)</f>
        <v>811-2</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45778.57576388889</v>
      </c>
      <c r="W34" s="2264"/>
      <c r="X34" s="2264"/>
      <c r="Y34" s="2264"/>
      <c r="Z34" s="2264"/>
      <c r="AA34" s="2264"/>
      <c r="AB34" s="2264"/>
      <c r="AC34" s="326"/>
      <c r="AD34" s="2264" t="str">
        <f>IF(TITLE_DATE_PR_CHANGE="",IF(TITLE_DATE_PR="","",TITLE_DATE_PR),TITLE_DATE_PR_CHANGE)</f>
        <v>45778.57576388889</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811-2</v>
      </c>
      <c r="W35" s="2251"/>
      <c r="X35" s="2251"/>
      <c r="Y35" s="2251"/>
      <c r="Z35" s="2251"/>
      <c r="AA35" s="2251"/>
      <c r="AB35" s="2251"/>
      <c r="AC35" s="326"/>
      <c r="AD35" s="2251" t="str">
        <f>IF(TITLE_NUMBER_PR_CHANGE="",IF(TITLE_NUMBER_PR="","",TITLE_NUMBER_PR),TITLE_NUMBER_PR_CHANGE)</f>
        <v>811-2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133</v>
      </c>
      <c r="C41" s="1370" t="s">
        <v>134</v>
      </c>
      <c r="D41" s="1370" t="s">
        <v>135</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184</v>
      </c>
      <c r="B55" s="1343" t="s">
        <v>185</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184</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824D-09BB-FC39-205B-F25931275A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45778.57576388889</v>
      </c>
      <c r="Y34" s="2264"/>
      <c r="Z34" s="2264"/>
      <c r="AA34" s="2264"/>
      <c r="AB34" s="2264"/>
      <c r="AC34" s="2264"/>
      <c r="AD34" s="2264"/>
      <c r="AE34" s="2264"/>
      <c r="AF34" s="326"/>
      <c r="AG34" s="2264" t="str">
        <f>IF(TITLE_DATE_PR_CHANGE="",IF(TITLE_DATE_PR="","",TITLE_DATE_PR),TITLE_DATE_PR_CHANGE)</f>
        <v>45778.57576388889</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811-2</v>
      </c>
      <c r="Y35" s="2251"/>
      <c r="Z35" s="2251"/>
      <c r="AA35" s="2251"/>
      <c r="AB35" s="2251"/>
      <c r="AC35" s="2251"/>
      <c r="AD35" s="2251"/>
      <c r="AE35" s="2251"/>
      <c r="AF35" s="326"/>
      <c r="AG35" s="2251" t="str">
        <f>IF(TITLE_NUMBER_PR_CHANGE="",IF(TITLE_NUMBER_PR="","",TITLE_NUMBER_PR),TITLE_NUMBER_PR_CHANGE)</f>
        <v>811-2</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45778.57576388889</v>
      </c>
      <c r="Y38" s="2264"/>
      <c r="Z38" s="2264"/>
      <c r="AA38" s="2264"/>
      <c r="AB38" s="2264"/>
      <c r="AC38" s="2264"/>
      <c r="AD38" s="2264"/>
      <c r="AE38" s="2264"/>
      <c r="AF38" s="326"/>
      <c r="AG38" s="2264" t="str">
        <f>IF(TITLE_DATE_PR_CHANGE="",IF(TITLE_DATE_PR="","",TITLE_DATE_PR),TITLE_DATE_PR_CHANGE)</f>
        <v>45778.57576388889</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811-2</v>
      </c>
      <c r="Y39" s="2251"/>
      <c r="Z39" s="2251"/>
      <c r="AA39" s="2251"/>
      <c r="AB39" s="2251"/>
      <c r="AC39" s="2251"/>
      <c r="AD39" s="2251"/>
      <c r="AE39" s="2251"/>
      <c r="AF39" s="326"/>
      <c r="AG39" s="2251" t="str">
        <f>IF(TITLE_NUMBER_PR_CHANGE="",IF(TITLE_NUMBER_PR="","",TITLE_NUMBER_PR),TITLE_NUMBER_PR_CHANGE)</f>
        <v>811-2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133</v>
      </c>
      <c r="C47" s="1259" t="s">
        <v>134</v>
      </c>
      <c r="D47" s="1259" t="s">
        <v>135</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172</v>
      </c>
      <c r="B50" s="1267" t="s">
        <v>173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172</v>
      </c>
      <c r="B51" s="1267" t="s">
        <v>173</v>
      </c>
      <c r="C51" s="1267" t="s">
        <v>174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172</v>
      </c>
      <c r="B52" s="1267" t="s">
        <v>173</v>
      </c>
      <c r="C52" s="1267" t="s">
        <v>174</v>
      </c>
      <c r="D52" s="1267" t="s">
        <v>175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172</v>
      </c>
      <c r="B53" s="1375" t="s">
        <v>173</v>
      </c>
      <c r="C53" s="1375" t="s">
        <v>174</v>
      </c>
      <c r="D53" s="1375" t="s">
        <v>175</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172</v>
      </c>
      <c r="B54" s="1267" t="s">
        <v>173</v>
      </c>
      <c r="C54" s="1267" t="s">
        <v>174</v>
      </c>
      <c r="D54" s="1267" t="s">
        <v>175</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172</v>
      </c>
      <c r="B55" s="1267" t="s">
        <v>173</v>
      </c>
      <c r="C55" s="1267" t="s">
        <v>174</v>
      </c>
      <c r="D55" s="1267" t="s">
        <v>175</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172</v>
      </c>
      <c r="B56" s="1267" t="s">
        <v>173</v>
      </c>
      <c r="C56" s="1267" t="s">
        <v>174</v>
      </c>
      <c r="D56" s="1267" t="s">
        <v>175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172</v>
      </c>
      <c r="B57" s="1267" t="s">
        <v>173</v>
      </c>
      <c r="C57" s="1267" t="s">
        <v>174</v>
      </c>
      <c r="D57" s="1267" t="s">
        <v>175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172</v>
      </c>
      <c r="B58" s="1267" t="s">
        <v>173</v>
      </c>
      <c r="C58" s="1267" t="s">
        <v>174</v>
      </c>
      <c r="D58" s="1267" t="s">
        <v>175</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172</v>
      </c>
      <c r="B59" s="1267" t="s">
        <v>173</v>
      </c>
      <c r="C59" s="1267" t="s">
        <v>174</v>
      </c>
      <c r="D59" s="1267" t="s">
        <v>175</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172</v>
      </c>
      <c r="B60" s="1267" t="s">
        <v>173</v>
      </c>
      <c r="C60" s="1267" t="s">
        <v>174</v>
      </c>
      <c r="D60" s="1267" t="s">
        <v>175</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172</v>
      </c>
      <c r="B61" s="1267" t="s">
        <v>173</v>
      </c>
      <c r="C61" s="1267" t="s">
        <v>174</v>
      </c>
      <c r="D61" s="1267" t="s">
        <v>175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172</v>
      </c>
      <c r="B62" s="1375" t="s">
        <v>173</v>
      </c>
      <c r="C62" s="1375" t="s">
        <v>174</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172</v>
      </c>
      <c r="B63" s="1375" t="s">
        <v>173</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172</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C89D-D39E-4195-012E-B1D4ACA227D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45778.57576388889</v>
      </c>
      <c r="W31" s="2264"/>
      <c r="X31" s="2264"/>
      <c r="Y31" s="2264"/>
      <c r="Z31" s="2264"/>
      <c r="AA31" s="326"/>
      <c r="AB31" s="2264" t="str">
        <f>IF(TITLE_DATE_PR_CHANGE="",IF(TITLE_DATE_PR="","",TITLE_DATE_PR),TITLE_DATE_PR_CHANGE)</f>
        <v>45778.57576388889</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811-2</v>
      </c>
      <c r="W32" s="2251"/>
      <c r="X32" s="2251"/>
      <c r="Y32" s="2251"/>
      <c r="Z32" s="2251"/>
      <c r="AA32" s="326"/>
      <c r="AB32" s="2251" t="str">
        <f>IF(TITLE_NUMBER_PR_CHANGE="",IF(TITLE_NUMBER_PR="","",TITLE_NUMBER_PR),TITLE_NUMBER_PR_CHANGE)</f>
        <v>811-2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45778.57576388889</v>
      </c>
      <c r="W35" s="2264"/>
      <c r="X35" s="2264"/>
      <c r="Y35" s="2264"/>
      <c r="Z35" s="2264"/>
      <c r="AA35" s="326"/>
      <c r="AB35" s="2264" t="str">
        <f>IF(TITLE_DATE_PR_CHANGE="",IF(TITLE_DATE_PR="","",TITLE_DATE_PR),TITLE_DATE_PR_CHANGE)</f>
        <v>45778.57576388889</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811-2</v>
      </c>
      <c r="W36" s="2251"/>
      <c r="X36" s="2251"/>
      <c r="Y36" s="2251"/>
      <c r="Z36" s="2251"/>
      <c r="AA36" s="326"/>
      <c r="AB36" s="2251" t="str">
        <f>IF(TITLE_NUMBER_PR_CHANGE="",IF(TITLE_NUMBER_PR="","",TITLE_NUMBER_PR),TITLE_NUMBER_PR_CHANGE)</f>
        <v>811-2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133</v>
      </c>
      <c r="C43" s="1370" t="s">
        <v>134</v>
      </c>
      <c r="D43" s="1370" t="s">
        <v>135</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196</v>
      </c>
      <c r="B46" s="1363" t="s">
        <v>197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196</v>
      </c>
      <c r="B47" s="1363" t="s">
        <v>197</v>
      </c>
      <c r="C47" s="1363" t="s">
        <v>198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196</v>
      </c>
      <c r="B48" s="1363" t="s">
        <v>197</v>
      </c>
      <c r="C48" s="1363" t="s">
        <v>198</v>
      </c>
      <c r="D48" s="1363" t="s">
        <v>199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196</v>
      </c>
      <c r="B49" s="1343" t="s">
        <v>197</v>
      </c>
      <c r="C49" s="1343" t="s">
        <v>198</v>
      </c>
      <c r="D49" s="1343" t="s">
        <v>199</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196</v>
      </c>
      <c r="B50" s="1343" t="s">
        <v>197</v>
      </c>
      <c r="C50" s="1343" t="s">
        <v>198</v>
      </c>
      <c r="D50" s="1343" t="s">
        <v>199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196</v>
      </c>
      <c r="B51" s="1363" t="s">
        <v>197</v>
      </c>
      <c r="C51" s="1363" t="s">
        <v>198</v>
      </c>
      <c r="D51" s="1363" t="s">
        <v>199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196</v>
      </c>
      <c r="B54" s="1363" t="s">
        <v>197</v>
      </c>
      <c r="C54" s="1363" t="s">
        <v>198</v>
      </c>
      <c r="D54" s="1363" t="s">
        <v>199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196</v>
      </c>
      <c r="B55" s="1363" t="s">
        <v>197</v>
      </c>
      <c r="C55" s="1363" t="s">
        <v>198</v>
      </c>
      <c r="D55" s="1363" t="s">
        <v>199</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196</v>
      </c>
      <c r="B56" s="1343" t="s">
        <v>197</v>
      </c>
      <c r="C56" s="1343" t="s">
        <v>198</v>
      </c>
      <c r="D56" s="1343" t="s">
        <v>199</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196</v>
      </c>
      <c r="B57" s="1343" t="s">
        <v>197</v>
      </c>
      <c r="C57" s="1343" t="s">
        <v>198</v>
      </c>
      <c r="D57" s="1343" t="s">
        <v>199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196</v>
      </c>
      <c r="B58" s="1343" t="s">
        <v>197</v>
      </c>
      <c r="C58" s="1343" t="s">
        <v>198</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196</v>
      </c>
      <c r="B59" s="1343" t="s">
        <v>197</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196</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196</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0251F-DA59-8032-22CE-44BD88F761D3}" mc:Ignorable="x14ac xr xr2 xr3">
  <sheetPr>
    <tabColor theme="6" tint="0.4"/>
  </sheetPr>
  <dimension ref="A1:BS58"/>
  <sheetViews>
    <sheetView showGridLines="0" zoomScale="170" workbookViewId="0">
      <pane xSplit="28" ySplit="40" topLeftCell="AC41" activePane="bottomRight" state="frozen"/>
      <selection pane="bottomLeft" activeCell="A41" sqref="A41"/>
      <selection pane="topRight" activeCell="AC1" sqref="AC1"/>
      <selection pane="bottomRight" activeCell="BI50" sqref="BI50"/>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customWidth="1"/>
    <col min="63" max="63" width="10.57421875" hidden="1"/>
    <col min="64" max="64" style="1635" width="4.00390625" customWidth="1"/>
    <col min="65" max="65" style="1635" width="115.00390625" customWidth="1"/>
    <col min="66" max="70" style="1642" width="10.00390625" customWidth="1"/>
    <col min="71" max="71" style="1635" width="10.57421875" hidden="1"/>
  </cols>
  <sheetData>
    <row customHeight="1" ht="22.5" hidden="1">
      <c r="X1" s="327"/>
      <c r="Y1" s="327"/>
      <c r="AE1" s="327"/>
      <c r="AF1" s="327"/>
      <c r="AJ1" s="1635"/>
      <c r="AK1" s="1635"/>
      <c r="AL1" s="1635"/>
      <c r="AM1" s="1635"/>
      <c r="AN1" s="1635"/>
      <c r="AO1" s="1635"/>
      <c r="AP1" s="1635"/>
      <c r="AQ1" s="1635"/>
      <c r="AR1" s="1635"/>
      <c r="AS1" s="1635"/>
      <c r="AT1" s="1635"/>
      <c r="AU1" s="1635"/>
      <c r="AV1" s="1635"/>
      <c r="AW1" s="1635"/>
      <c r="AX1" s="1635"/>
      <c r="AY1" s="1635"/>
      <c r="AZ1" s="1635"/>
      <c r="BA1" s="1635"/>
      <c r="BB1" s="1635"/>
      <c r="BC1" s="1635"/>
      <c r="BD1" s="1635"/>
      <c r="BE1" s="1635"/>
      <c r="BF1" s="1635"/>
      <c r="BG1" s="1635"/>
      <c r="BH1" s="1635"/>
      <c r="BI1" s="1635"/>
      <c r="BJ1" s="1635"/>
      <c r="BK1" s="1635"/>
      <c r="BS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2"/>
      <c r="AK2" s="2243"/>
      <c r="AL2" s="2243"/>
      <c r="AM2" s="2243"/>
      <c r="AN2" s="2243"/>
      <c r="AO2" s="2243"/>
      <c r="AP2" s="2244"/>
      <c r="AQ2" s="2242"/>
      <c r="AR2" s="2243"/>
      <c r="AS2" s="2243"/>
      <c r="AT2" s="2243"/>
      <c r="AU2" s="2243"/>
      <c r="AV2" s="2243"/>
      <c r="AW2" s="2244"/>
      <c r="AX2" s="2242"/>
      <c r="AY2" s="2243"/>
      <c r="AZ2" s="2243"/>
      <c r="BA2" s="2243"/>
      <c r="BB2" s="2243"/>
      <c r="BC2" s="2243"/>
      <c r="BD2" s="2244"/>
      <c r="BE2" s="2242"/>
      <c r="BF2" s="2243"/>
      <c r="BG2" s="2243"/>
      <c r="BH2" s="2243"/>
      <c r="BI2" s="2243"/>
      <c r="BJ2" s="2243"/>
      <c r="BK2" s="2244"/>
      <c r="BL2" s="2244"/>
      <c r="BM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500"/>
      <c r="BP2" s="500" t="str">
        <f>IF(T2="","",T2)</f>
        <v>Наименование тарифа</v>
      </c>
      <c r="BQ2" s="500"/>
      <c r="BR2" s="500"/>
      <c r="BS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2"/>
      <c r="AK3" s="2243"/>
      <c r="AL3" s="2243"/>
      <c r="AM3" s="2243"/>
      <c r="AN3" s="2243"/>
      <c r="AO3" s="2243"/>
      <c r="AP3" s="2244"/>
      <c r="AQ3" s="2242"/>
      <c r="AR3" s="2243"/>
      <c r="AS3" s="2243"/>
      <c r="AT3" s="2243"/>
      <c r="AU3" s="2243"/>
      <c r="AV3" s="2243"/>
      <c r="AW3" s="2244"/>
      <c r="AX3" s="2242"/>
      <c r="AY3" s="2243"/>
      <c r="AZ3" s="2243"/>
      <c r="BA3" s="2243"/>
      <c r="BB3" s="2243"/>
      <c r="BC3" s="2243"/>
      <c r="BD3" s="2244"/>
      <c r="BE3" s="2242"/>
      <c r="BF3" s="2243"/>
      <c r="BG3" s="2243"/>
      <c r="BH3" s="2243"/>
      <c r="BI3" s="2243"/>
      <c r="BJ3" s="2243"/>
      <c r="BK3" s="2244"/>
      <c r="BL3" s="2244"/>
      <c r="BM3" s="1258" t="s">
        <v>400</v>
      </c>
      <c r="BO3" s="500"/>
      <c r="BP3" s="500" t="str">
        <f>IF(T3="","",T3)</f>
        <v>Территория действия тарифа</v>
      </c>
      <c r="BQ3" s="500"/>
      <c r="BR3" s="500"/>
      <c r="BS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2"/>
      <c r="AK4" s="2243"/>
      <c r="AL4" s="2243"/>
      <c r="AM4" s="2243"/>
      <c r="AN4" s="2243"/>
      <c r="AO4" s="2243"/>
      <c r="AP4" s="2244"/>
      <c r="AQ4" s="2242"/>
      <c r="AR4" s="2243"/>
      <c r="AS4" s="2243"/>
      <c r="AT4" s="2243"/>
      <c r="AU4" s="2243"/>
      <c r="AV4" s="2243"/>
      <c r="AW4" s="2244"/>
      <c r="AX4" s="2242"/>
      <c r="AY4" s="2243"/>
      <c r="AZ4" s="2243"/>
      <c r="BA4" s="2243"/>
      <c r="BB4" s="2243"/>
      <c r="BC4" s="2243"/>
      <c r="BD4" s="2244"/>
      <c r="BE4" s="2242"/>
      <c r="BF4" s="2243"/>
      <c r="BG4" s="2243"/>
      <c r="BH4" s="2243"/>
      <c r="BI4" s="2243"/>
      <c r="BJ4" s="2243"/>
      <c r="BK4" s="2244"/>
      <c r="BL4" s="2244"/>
      <c r="BM4" s="1258" t="s">
        <v>481</v>
      </c>
      <c r="BO4" s="500"/>
      <c r="BP4" s="500" t="str">
        <f>IF(T4="","",T4)</f>
        <v>Наименование централизованной системы холодного водоснабжения</v>
      </c>
      <c r="BQ4" s="500"/>
      <c r="BR4" s="500"/>
      <c r="BS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0"/>
      <c r="AK5" s="2351"/>
      <c r="AL5" s="2351"/>
      <c r="AM5" s="2351"/>
      <c r="AN5" s="2351"/>
      <c r="AO5" s="2351"/>
      <c r="AP5" s="2352"/>
      <c r="AQ5" s="2350"/>
      <c r="AR5" s="2351"/>
      <c r="AS5" s="2351"/>
      <c r="AT5" s="2351"/>
      <c r="AU5" s="2351"/>
      <c r="AV5" s="2351"/>
      <c r="AW5" s="2352"/>
      <c r="AX5" s="2350"/>
      <c r="AY5" s="2351"/>
      <c r="AZ5" s="2351"/>
      <c r="BA5" s="2351"/>
      <c r="BB5" s="2351"/>
      <c r="BC5" s="2351"/>
      <c r="BD5" s="2352"/>
      <c r="BE5" s="2350"/>
      <c r="BF5" s="2351"/>
      <c r="BG5" s="2351"/>
      <c r="BH5" s="2351"/>
      <c r="BI5" s="2351"/>
      <c r="BJ5" s="2351"/>
      <c r="BK5" s="2352"/>
      <c r="BL5" s="2355"/>
      <c r="BM5" s="1258" t="s">
        <v>483</v>
      </c>
      <c r="BO5" s="500"/>
      <c r="BP5" s="500" t="str">
        <f>IF(T5="","",T5)</f>
        <v>Наименование признака дифференциации</v>
      </c>
      <c r="BQ5" s="500"/>
      <c r="BR5" s="500"/>
      <c r="BS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5"/>
      <c r="AK6" s="2246"/>
      <c r="AL6" s="2246"/>
      <c r="AM6" s="2246"/>
      <c r="AN6" s="2246"/>
      <c r="AO6" s="2246"/>
      <c r="AP6" s="2247"/>
      <c r="AQ6" s="2245"/>
      <c r="AR6" s="2246"/>
      <c r="AS6" s="2246"/>
      <c r="AT6" s="2246"/>
      <c r="AU6" s="2246"/>
      <c r="AV6" s="2246"/>
      <c r="AW6" s="2247"/>
      <c r="AX6" s="2245"/>
      <c r="AY6" s="2246"/>
      <c r="AZ6" s="2246"/>
      <c r="BA6" s="2246"/>
      <c r="BB6" s="2246"/>
      <c r="BC6" s="2246"/>
      <c r="BD6" s="2247"/>
      <c r="BE6" s="2245"/>
      <c r="BF6" s="2246"/>
      <c r="BG6" s="2246"/>
      <c r="BH6" s="2246"/>
      <c r="BI6" s="2246"/>
      <c r="BJ6" s="2246"/>
      <c r="BK6" s="2247"/>
      <c r="BL6" s="2247"/>
      <c r="BM6" s="1307" t="s">
        <v>484</v>
      </c>
      <c r="BO6" s="500"/>
      <c r="BP6" s="500" t="str">
        <f>IF(T6="","",T6)</f>
        <v>Группа потребителей</v>
      </c>
      <c r="BQ6" s="500"/>
      <c r="BR6" s="500"/>
      <c r="BS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751"/>
      <c r="AK7" s="751"/>
      <c r="AL7" s="1257"/>
      <c r="AM7" s="2602"/>
      <c r="AN7" s="2107" t="s">
        <v>65</v>
      </c>
      <c r="AO7" s="2602"/>
      <c r="AP7" s="2107" t="s">
        <v>65</v>
      </c>
      <c r="AQ7" s="751"/>
      <c r="AR7" s="751"/>
      <c r="AS7" s="1257"/>
      <c r="AT7" s="2602"/>
      <c r="AU7" s="2107" t="s">
        <v>65</v>
      </c>
      <c r="AV7" s="2602"/>
      <c r="AW7" s="2107" t="s">
        <v>65</v>
      </c>
      <c r="AX7" s="751"/>
      <c r="AY7" s="751"/>
      <c r="AZ7" s="1257"/>
      <c r="BA7" s="2602"/>
      <c r="BB7" s="2107" t="s">
        <v>65</v>
      </c>
      <c r="BC7" s="2602"/>
      <c r="BD7" s="2107" t="s">
        <v>65</v>
      </c>
      <c r="BE7" s="751"/>
      <c r="BF7" s="751"/>
      <c r="BG7" s="1257"/>
      <c r="BH7" s="2602"/>
      <c r="BI7" s="2107" t="s">
        <v>65</v>
      </c>
      <c r="BJ7" s="2602"/>
      <c r="BK7" s="2107" t="s">
        <v>65</v>
      </c>
      <c r="BL7" s="1438"/>
      <c r="BM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511">
        <f>STRCHECKDATE(V8:BL8)</f>
      </c>
      <c r="BO7" s="500"/>
      <c r="BP7" s="500" t="str">
        <f>IF(T7="","",T7)</f>
        <v/>
      </c>
      <c r="BQ7" s="500"/>
      <c r="BR7" s="500"/>
      <c r="BS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325"/>
      <c r="AK8" s="325"/>
      <c r="AL8" s="328" t="str">
        <f>AM7&amp;"-"&amp;AO7</f>
        <v>-</v>
      </c>
      <c r="AM8" s="2309"/>
      <c r="AN8" s="2107"/>
      <c r="AO8" s="2309"/>
      <c r="AP8" s="2107"/>
      <c r="AQ8" s="325"/>
      <c r="AR8" s="325"/>
      <c r="AS8" s="328" t="str">
        <f>AT7&amp;"-"&amp;AV7</f>
        <v>-</v>
      </c>
      <c r="AT8" s="2309"/>
      <c r="AU8" s="2107"/>
      <c r="AV8" s="2309"/>
      <c r="AW8" s="2107"/>
      <c r="AX8" s="325"/>
      <c r="AY8" s="325"/>
      <c r="AZ8" s="328" t="str">
        <f>BA7&amp;"-"&amp;BC7</f>
        <v>-</v>
      </c>
      <c r="BA8" s="2309"/>
      <c r="BB8" s="2107"/>
      <c r="BC8" s="2309"/>
      <c r="BD8" s="2107"/>
      <c r="BE8" s="325"/>
      <c r="BF8" s="325"/>
      <c r="BG8" s="328" t="str">
        <f>BH7&amp;"-"&amp;BJ7</f>
        <v>-</v>
      </c>
      <c r="BH8" s="2309"/>
      <c r="BI8" s="2107"/>
      <c r="BJ8" s="2309"/>
      <c r="BK8" s="2107"/>
      <c r="BL8" s="1439"/>
      <c r="BM8" s="2349"/>
      <c r="BO8" s="500"/>
      <c r="BP8" s="500" t="str">
        <f>IF(T8="","",T8)</f>
        <v/>
      </c>
      <c r="BQ8" s="500"/>
      <c r="BR8" s="500"/>
      <c r="BS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2668"/>
      <c r="AK9" s="2669"/>
      <c r="AL9" s="2670"/>
      <c r="AM9" s="2671"/>
      <c r="AN9" s="2672"/>
      <c r="AO9" s="2673"/>
      <c r="AP9" s="2674"/>
      <c r="AQ9" s="2675"/>
      <c r="AR9" s="2676"/>
      <c r="AS9" s="2677"/>
      <c r="AT9" s="2678"/>
      <c r="AU9" s="2679"/>
      <c r="AV9" s="2680"/>
      <c r="AW9" s="2681"/>
      <c r="AX9" s="2682"/>
      <c r="AY9" s="2683"/>
      <c r="AZ9" s="2684"/>
      <c r="BA9" s="2685"/>
      <c r="BB9" s="2686"/>
      <c r="BC9" s="2687"/>
      <c r="BD9" s="2688"/>
      <c r="BE9" s="2689"/>
      <c r="BF9" s="2690"/>
      <c r="BG9" s="2691"/>
      <c r="BH9" s="2692"/>
      <c r="BI9" s="2693"/>
      <c r="BJ9" s="2694"/>
      <c r="BK9" s="2695"/>
      <c r="BL9" s="367"/>
      <c r="BM9" s="1258" t="s">
        <v>486</v>
      </c>
      <c r="BO9" s="500"/>
      <c r="BP9" s="500" t="str">
        <f>IF(T9="","",T9)</f>
        <v>Добавить значение признака дифференциации</v>
      </c>
      <c r="BQ9" s="500"/>
      <c r="BR9" s="500"/>
      <c r="BS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2696"/>
      <c r="AK10" s="2697"/>
      <c r="AL10" s="2698"/>
      <c r="AM10" s="2699"/>
      <c r="AN10" s="2700"/>
      <c r="AO10" s="2701"/>
      <c r="AP10" s="2702"/>
      <c r="AQ10" s="2703"/>
      <c r="AR10" s="2704"/>
      <c r="AS10" s="2705"/>
      <c r="AT10" s="2706"/>
      <c r="AU10" s="2707"/>
      <c r="AV10" s="2708"/>
      <c r="AW10" s="2709"/>
      <c r="AX10" s="2710"/>
      <c r="AY10" s="2711"/>
      <c r="AZ10" s="2712"/>
      <c r="BA10" s="2713"/>
      <c r="BB10" s="2714"/>
      <c r="BC10" s="2715"/>
      <c r="BD10" s="2716"/>
      <c r="BE10" s="2717"/>
      <c r="BF10" s="2718"/>
      <c r="BG10" s="2719"/>
      <c r="BH10" s="2720"/>
      <c r="BI10" s="2721"/>
      <c r="BJ10" s="2722"/>
      <c r="BK10" s="2723"/>
      <c r="BL10" s="367"/>
      <c r="BM10" s="1440"/>
      <c r="BO10" s="500"/>
      <c r="BP10" s="500" t="str">
        <f>IF(T10="","",T10)</f>
        <v>Добавить группу потребителей</v>
      </c>
      <c r="BQ10" s="500"/>
      <c r="BR10" s="500"/>
      <c r="BS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2724"/>
      <c r="AK11" s="2725"/>
      <c r="AL11" s="2726"/>
      <c r="AM11" s="2727"/>
      <c r="AN11" s="2728"/>
      <c r="AO11" s="2729"/>
      <c r="AP11" s="2730"/>
      <c r="AQ11" s="2731"/>
      <c r="AR11" s="2732"/>
      <c r="AS11" s="2733"/>
      <c r="AT11" s="2734"/>
      <c r="AU11" s="2735"/>
      <c r="AV11" s="2736"/>
      <c r="AW11" s="2737"/>
      <c r="AX11" s="2738"/>
      <c r="AY11" s="2739"/>
      <c r="AZ11" s="2740"/>
      <c r="BA11" s="2741"/>
      <c r="BB11" s="2742"/>
      <c r="BC11" s="2743"/>
      <c r="BD11" s="2744"/>
      <c r="BE11" s="2745"/>
      <c r="BF11" s="2746"/>
      <c r="BG11" s="2747"/>
      <c r="BH11" s="2748"/>
      <c r="BI11" s="2749"/>
      <c r="BJ11" s="2750"/>
      <c r="BK11" s="2751"/>
      <c r="BL11" s="367"/>
      <c r="BM11" s="303"/>
      <c r="BO11" s="500"/>
      <c r="BP11" s="500" t="str">
        <f>IF(T11="","",T11)</f>
        <v>Добавить наименование признака дифференциации</v>
      </c>
      <c r="BQ11" s="500"/>
      <c r="BR11" s="500"/>
      <c r="BS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O12" s="789"/>
      <c r="BP12" s="789" t="str">
        <f>IF(T12="","",T12)</f>
        <v>Добавить централизованную систему для дифференциации</v>
      </c>
      <c r="BQ12" s="789"/>
      <c r="BR12" s="789"/>
      <c r="BS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O13" s="500"/>
      <c r="BP13" s="500" t="str">
        <f>IF(T13="","",T13)</f>
        <v>Добавить территорию для дифференциации</v>
      </c>
      <c r="BQ13" s="500"/>
      <c r="BR13" s="500"/>
      <c r="BS13" s="511">
        <v>0</v>
      </c>
    </row>
    <row customHeight="1" ht="14.25" hidden="1">
      <c r="AB14" s="327"/>
      <c r="AI14" s="327"/>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S14" s="1155">
        <v>0</v>
      </c>
    </row>
    <row customHeight="1" ht="14.25" hidden="1">
      <c r="AC15" s="1360"/>
      <c r="AD15" s="1360"/>
      <c r="AE15" s="1361"/>
      <c r="AF15" s="2267"/>
      <c r="AG15" s="2268" t="s">
        <v>65</v>
      </c>
      <c r="AH15" s="2267"/>
      <c r="AI15" s="2268" t="s">
        <v>65</v>
      </c>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S15" s="1155">
        <v>0</v>
      </c>
    </row>
    <row customHeight="1" ht="14.25" hidden="1">
      <c r="AC16" s="1360"/>
      <c r="AD16" s="1360"/>
      <c r="AE16" s="328" t="str">
        <f>AF15&amp;"-"&amp;AH15</f>
        <v>-</v>
      </c>
      <c r="AF16" s="2268"/>
      <c r="AG16" s="2268"/>
      <c r="AH16" s="2268"/>
      <c r="AI16" s="2268"/>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S16" s="1155">
        <v>0</v>
      </c>
    </row>
    <row customHeight="1" ht="14.25" hidden="1">
      <c r="AI17" s="327"/>
      <c r="AJ17" s="1635"/>
      <c r="AK17" s="1635"/>
      <c r="AL17" s="1635"/>
      <c r="AM17" s="1635"/>
      <c r="AN17" s="1635"/>
      <c r="AO17" s="1635"/>
      <c r="AP17" s="1635"/>
      <c r="AQ17" s="1635"/>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S17" s="1155">
        <v>0</v>
      </c>
    </row>
    <row s="1366" customFormat="1" customHeight="1" ht="22.5" hidden="1">
      <c r="L18" s="1421"/>
      <c r="M18" s="1362"/>
      <c r="N18" s="1362"/>
      <c r="O18" s="1367" t="s">
        <v>417</v>
      </c>
      <c r="P18" s="1362"/>
      <c r="Q18" s="1371"/>
      <c r="R18" s="1371"/>
      <c r="S18" s="729"/>
      <c r="Y18" s="1367"/>
      <c r="AA18" s="1367"/>
      <c r="AB18" s="1366"/>
      <c r="AF18" s="1367"/>
      <c r="AH18" s="1367"/>
      <c r="AI18" s="1366"/>
      <c r="AJ18" s="1366"/>
      <c r="AK18" s="1366"/>
      <c r="AL18" s="1366"/>
      <c r="AM18" s="1367"/>
      <c r="AN18" s="1366"/>
      <c r="AO18" s="1367"/>
      <c r="AP18" s="1366"/>
      <c r="AQ18" s="1366"/>
      <c r="AR18" s="1366"/>
      <c r="AS18" s="1366"/>
      <c r="AT18" s="1367"/>
      <c r="AU18" s="1366"/>
      <c r="AV18" s="1367"/>
      <c r="AW18" s="1366"/>
      <c r="AX18" s="1366"/>
      <c r="AY18" s="1366"/>
      <c r="AZ18" s="1366"/>
      <c r="BA18" s="1367"/>
      <c r="BB18" s="1366"/>
      <c r="BC18" s="1367"/>
      <c r="BD18" s="1366"/>
      <c r="BE18" s="1366"/>
      <c r="BF18" s="1366"/>
      <c r="BG18" s="1366"/>
      <c r="BH18" s="1367"/>
      <c r="BI18" s="1366"/>
      <c r="BJ18" s="1367"/>
      <c r="BK18" s="1366"/>
      <c r="BN18" s="511"/>
      <c r="BO18" s="511"/>
      <c r="BP18" s="511"/>
      <c r="BQ18" s="511"/>
      <c r="BR18" s="511"/>
      <c r="BS18" s="1160">
        <v>0</v>
      </c>
    </row>
    <row s="1366" customFormat="1" customHeight="1" ht="14.25" hidden="1">
      <c r="L19" s="1421"/>
      <c r="M19" s="1362"/>
      <c r="N19" s="1362"/>
      <c r="O19" s="1362"/>
      <c r="P19" s="1362"/>
      <c r="Q19" s="1371"/>
      <c r="R19" s="1371"/>
      <c r="S19" s="729"/>
      <c r="AB19" s="1366"/>
      <c r="AI19" s="1366"/>
      <c r="AJ19" s="1366"/>
      <c r="AK19" s="1366"/>
      <c r="AL19" s="1366"/>
      <c r="AM19" s="1366"/>
      <c r="AN19" s="1366"/>
      <c r="AO19" s="1366"/>
      <c r="AP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N19" s="511"/>
      <c r="BO19" s="511"/>
      <c r="BP19" s="511"/>
      <c r="BQ19" s="511"/>
      <c r="BR19" s="511"/>
      <c r="BS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J20" s="1366"/>
      <c r="AK20" s="1366"/>
      <c r="AL20" s="1366"/>
      <c r="AM20" s="1366"/>
      <c r="AN20" s="1370" t="s">
        <v>420</v>
      </c>
      <c r="AO20" s="1366"/>
      <c r="AP20" s="1370" t="s">
        <v>421</v>
      </c>
      <c r="AQ20" s="1366"/>
      <c r="AR20" s="1366"/>
      <c r="AS20" s="1366"/>
      <c r="AT20" s="1366"/>
      <c r="AU20" s="1370" t="s">
        <v>420</v>
      </c>
      <c r="AV20" s="1366"/>
      <c r="AW20" s="1370" t="s">
        <v>421</v>
      </c>
      <c r="AX20" s="1366"/>
      <c r="AY20" s="1366"/>
      <c r="AZ20" s="1366"/>
      <c r="BA20" s="1366"/>
      <c r="BB20" s="1370" t="s">
        <v>420</v>
      </c>
      <c r="BC20" s="1366"/>
      <c r="BD20" s="1370" t="s">
        <v>421</v>
      </c>
      <c r="BE20" s="1366"/>
      <c r="BF20" s="1366"/>
      <c r="BG20" s="1366"/>
      <c r="BH20" s="1366"/>
      <c r="BI20" s="1370" t="s">
        <v>420</v>
      </c>
      <c r="BJ20" s="1366"/>
      <c r="BK20" s="1370" t="s">
        <v>421</v>
      </c>
      <c r="BS20" s="1160">
        <v>0</v>
      </c>
    </row>
    <row customHeight="1" ht="14.25" hidden="1">
      <c r="O21" s="1364"/>
      <c r="AJ21" s="1635"/>
      <c r="AK21" s="1635"/>
      <c r="AL21" s="1635"/>
      <c r="AM21" s="1635"/>
      <c r="AN21" s="1635"/>
      <c r="AO21" s="1635"/>
      <c r="AP21" s="1635"/>
      <c r="AQ21" s="1635"/>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S21" s="1155">
        <v>0</v>
      </c>
    </row>
    <row customHeight="1" ht="14.25" hidden="1">
      <c r="O22" s="1364"/>
      <c r="AJ22" s="1635"/>
      <c r="AK22" s="1635"/>
      <c r="AL22" s="1635"/>
      <c r="AM22" s="1635"/>
      <c r="AN22" s="1635"/>
      <c r="AO22" s="1635"/>
      <c r="AP22" s="1635"/>
      <c r="AQ22" s="1635"/>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S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J23" s="1635"/>
      <c r="AK23" s="1635"/>
      <c r="AL23" s="1635"/>
      <c r="AM23" s="1635"/>
      <c r="AN23" s="1635"/>
      <c r="AO23" s="1635"/>
      <c r="AP23" s="1635"/>
      <c r="AQ23" s="1635"/>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S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J24" s="2248"/>
      <c r="AK24" s="2248"/>
      <c r="AL24" s="2248"/>
      <c r="AM24" s="2248"/>
      <c r="AN24" s="2248"/>
      <c r="AO24" s="2248"/>
      <c r="AP24" s="2248"/>
      <c r="AQ24" s="2248"/>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S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J25" s="2249"/>
      <c r="AK25" s="2249"/>
      <c r="AL25" s="2249"/>
      <c r="AM25" s="2249"/>
      <c r="AN25" s="2249"/>
      <c r="AO25" s="2249"/>
      <c r="AP25" s="2249"/>
      <c r="AQ25" s="2249"/>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S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509"/>
      <c r="BS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2251" t="str">
        <f>IF(TITLE_NAME_OR_PR_CHANGE="",IF(TITLE_NAME_OR_PR="","",TITLE_NAME_OR_PR),TITLE_NAME_OR_PR_CHANGE)</f>
        <v/>
      </c>
      <c r="AK27" s="2251"/>
      <c r="AL27" s="2251"/>
      <c r="AM27" s="2251"/>
      <c r="AN27" s="2251"/>
      <c r="AO27" s="2251"/>
      <c r="AP27" s="1635"/>
      <c r="AQ27" s="2251" t="str">
        <f>IF(TITLE_NAME_OR_PR_CHANGE="",IF(TITLE_NAME_OR_PR="","",TITLE_NAME_OR_PR),TITLE_NAME_OR_PR_CHANGE)</f>
        <v/>
      </c>
      <c r="AR27" s="2251"/>
      <c r="AS27" s="2251"/>
      <c r="AT27" s="2251"/>
      <c r="AU27" s="2251"/>
      <c r="AV27" s="2251"/>
      <c r="AW27" s="1635"/>
      <c r="AX27" s="2251" t="str">
        <f>IF(TITLE_NAME_OR_PR_CHANGE="",IF(TITLE_NAME_OR_PR="","",TITLE_NAME_OR_PR),TITLE_NAME_OR_PR_CHANGE)</f>
        <v/>
      </c>
      <c r="AY27" s="2251"/>
      <c r="AZ27" s="2251"/>
      <c r="BA27" s="2251"/>
      <c r="BB27" s="2251"/>
      <c r="BC27" s="2251"/>
      <c r="BD27" s="1635"/>
      <c r="BE27" s="2251" t="str">
        <f>IF(TITLE_NAME_OR_PR_CHANGE="",IF(TITLE_NAME_OR_PR="","",TITLE_NAME_OR_PR),TITLE_NAME_OR_PR_CHANGE)</f>
        <v/>
      </c>
      <c r="BF27" s="2251"/>
      <c r="BG27" s="2251"/>
      <c r="BH27" s="2251"/>
      <c r="BI27" s="2251"/>
      <c r="BJ27" s="2251"/>
      <c r="BK27" s="1635"/>
      <c r="BL27" s="326"/>
      <c r="BM27" s="280"/>
      <c r="BN27" s="368"/>
      <c r="BO27" s="368"/>
      <c r="BP27" s="368"/>
      <c r="BQ27" s="368"/>
      <c r="BR27" s="368"/>
      <c r="BS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2264" t="str">
        <f>IF(TITLE_DATE_PR_CHANGE="",IF(TITLE_DATE_PR="","",TITLE_DATE_PR),TITLE_DATE_PR_CHANGE)</f>
        <v>45778.57576388889</v>
      </c>
      <c r="AK28" s="2264"/>
      <c r="AL28" s="2264"/>
      <c r="AM28" s="2264"/>
      <c r="AN28" s="2264"/>
      <c r="AO28" s="2264"/>
      <c r="AP28" s="1635"/>
      <c r="AQ28" s="2264" t="str">
        <f>IF(TITLE_DATE_PR_CHANGE="",IF(TITLE_DATE_PR="","",TITLE_DATE_PR),TITLE_DATE_PR_CHANGE)</f>
        <v>45778.57576388889</v>
      </c>
      <c r="AR28" s="2264"/>
      <c r="AS28" s="2264"/>
      <c r="AT28" s="2264"/>
      <c r="AU28" s="2264"/>
      <c r="AV28" s="2264"/>
      <c r="AW28" s="1635"/>
      <c r="AX28" s="2264" t="str">
        <f>IF(TITLE_DATE_PR_CHANGE="",IF(TITLE_DATE_PR="","",TITLE_DATE_PR),TITLE_DATE_PR_CHANGE)</f>
        <v>45778.57576388889</v>
      </c>
      <c r="AY28" s="2264"/>
      <c r="AZ28" s="2264"/>
      <c r="BA28" s="2264"/>
      <c r="BB28" s="2264"/>
      <c r="BC28" s="2264"/>
      <c r="BD28" s="1635"/>
      <c r="BE28" s="2264" t="str">
        <f>IF(TITLE_DATE_PR_CHANGE="",IF(TITLE_DATE_PR="","",TITLE_DATE_PR),TITLE_DATE_PR_CHANGE)</f>
        <v>45778.57576388889</v>
      </c>
      <c r="BF28" s="2264"/>
      <c r="BG28" s="2264"/>
      <c r="BH28" s="2264"/>
      <c r="BI28" s="2264"/>
      <c r="BJ28" s="2264"/>
      <c r="BK28" s="1635"/>
      <c r="BL28" s="326"/>
      <c r="BM28" s="280"/>
      <c r="BN28" s="368"/>
      <c r="BO28" s="368"/>
      <c r="BP28" s="368"/>
      <c r="BQ28" s="368"/>
      <c r="BR28" s="368"/>
      <c r="BS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2251" t="str">
        <f>IF(TITLE_NUMBER_PR_CHANGE="",IF(TITLE_NUMBER_PR="","",TITLE_NUMBER_PR),TITLE_NUMBER_PR_CHANGE)</f>
        <v>811-2</v>
      </c>
      <c r="AK29" s="2251"/>
      <c r="AL29" s="2251"/>
      <c r="AM29" s="2251"/>
      <c r="AN29" s="2251"/>
      <c r="AO29" s="2251"/>
      <c r="AP29" s="1635"/>
      <c r="AQ29" s="2251" t="str">
        <f>IF(TITLE_NUMBER_PR_CHANGE="",IF(TITLE_NUMBER_PR="","",TITLE_NUMBER_PR),TITLE_NUMBER_PR_CHANGE)</f>
        <v>811-2</v>
      </c>
      <c r="AR29" s="2251"/>
      <c r="AS29" s="2251"/>
      <c r="AT29" s="2251"/>
      <c r="AU29" s="2251"/>
      <c r="AV29" s="2251"/>
      <c r="AW29" s="1635"/>
      <c r="AX29" s="2251" t="str">
        <f>IF(TITLE_NUMBER_PR_CHANGE="",IF(TITLE_NUMBER_PR="","",TITLE_NUMBER_PR),TITLE_NUMBER_PR_CHANGE)</f>
        <v>811-2</v>
      </c>
      <c r="AY29" s="2251"/>
      <c r="AZ29" s="2251"/>
      <c r="BA29" s="2251"/>
      <c r="BB29" s="2251"/>
      <c r="BC29" s="2251"/>
      <c r="BD29" s="1635"/>
      <c r="BE29" s="2251" t="str">
        <f>IF(TITLE_NUMBER_PR_CHANGE="",IF(TITLE_NUMBER_PR="","",TITLE_NUMBER_PR),TITLE_NUMBER_PR_CHANGE)</f>
        <v>811-2</v>
      </c>
      <c r="BF29" s="2251"/>
      <c r="BG29" s="2251"/>
      <c r="BH29" s="2251"/>
      <c r="BI29" s="2251"/>
      <c r="BJ29" s="2251"/>
      <c r="BK29" s="1635"/>
      <c r="BL29" s="326"/>
      <c r="BM29" s="280"/>
      <c r="BN29" s="368"/>
      <c r="BO29" s="368"/>
      <c r="BP29" s="368"/>
      <c r="BQ29" s="368"/>
      <c r="BR29" s="368"/>
      <c r="B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2251" t="str">
        <f>IF(TITLE_IST_PUB_CHANGE="",IF(TITLE_IST_PUB="","",TITLE_IST_PUB),TITLE_IST_PUB_CHANGE)</f>
        <v/>
      </c>
      <c r="AK30" s="2251"/>
      <c r="AL30" s="2251"/>
      <c r="AM30" s="2251"/>
      <c r="AN30" s="2251"/>
      <c r="AO30" s="2251"/>
      <c r="AP30" s="1635"/>
      <c r="AQ30" s="2251" t="str">
        <f>IF(TITLE_IST_PUB_CHANGE="",IF(TITLE_IST_PUB="","",TITLE_IST_PUB),TITLE_IST_PUB_CHANGE)</f>
        <v/>
      </c>
      <c r="AR30" s="2251"/>
      <c r="AS30" s="2251"/>
      <c r="AT30" s="2251"/>
      <c r="AU30" s="2251"/>
      <c r="AV30" s="2251"/>
      <c r="AW30" s="1635"/>
      <c r="AX30" s="2251" t="str">
        <f>IF(TITLE_IST_PUB_CHANGE="",IF(TITLE_IST_PUB="","",TITLE_IST_PUB),TITLE_IST_PUB_CHANGE)</f>
        <v/>
      </c>
      <c r="AY30" s="2251"/>
      <c r="AZ30" s="2251"/>
      <c r="BA30" s="2251"/>
      <c r="BB30" s="2251"/>
      <c r="BC30" s="2251"/>
      <c r="BD30" s="1635"/>
      <c r="BE30" s="2251" t="str">
        <f>IF(TITLE_IST_PUB_CHANGE="",IF(TITLE_IST_PUB="","",TITLE_IST_PUB),TITLE_IST_PUB_CHANGE)</f>
        <v/>
      </c>
      <c r="BF30" s="2251"/>
      <c r="BG30" s="2251"/>
      <c r="BH30" s="2251"/>
      <c r="BI30" s="2251"/>
      <c r="BJ30" s="2251"/>
      <c r="BK30" s="1635"/>
      <c r="BL30" s="326"/>
      <c r="BM30" s="280"/>
      <c r="BN30" s="368"/>
      <c r="BO30" s="368"/>
      <c r="BP30" s="368"/>
      <c r="BQ30" s="368"/>
      <c r="BR30" s="368"/>
      <c r="BS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509"/>
      <c r="BS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2264" t="str">
        <f>IF(TITLE_DATE_PR_CHANGE="",IF(TITLE_DATE_PR="","",TITLE_DATE_PR),TITLE_DATE_PR_CHANGE)</f>
        <v>45778.57576388889</v>
      </c>
      <c r="AK32" s="2264"/>
      <c r="AL32" s="2264"/>
      <c r="AM32" s="2264"/>
      <c r="AN32" s="2264"/>
      <c r="AO32" s="2264"/>
      <c r="AP32" s="1635"/>
      <c r="AQ32" s="2264" t="str">
        <f>IF(TITLE_DATE_PR_CHANGE="",IF(TITLE_DATE_PR="","",TITLE_DATE_PR),TITLE_DATE_PR_CHANGE)</f>
        <v>45778.57576388889</v>
      </c>
      <c r="AR32" s="2264"/>
      <c r="AS32" s="2264"/>
      <c r="AT32" s="2264"/>
      <c r="AU32" s="2264"/>
      <c r="AV32" s="2264"/>
      <c r="AW32" s="1635"/>
      <c r="AX32" s="2264" t="str">
        <f>IF(TITLE_DATE_PR_CHANGE="",IF(TITLE_DATE_PR="","",TITLE_DATE_PR),TITLE_DATE_PR_CHANGE)</f>
        <v>45778.57576388889</v>
      </c>
      <c r="AY32" s="2264"/>
      <c r="AZ32" s="2264"/>
      <c r="BA32" s="2264"/>
      <c r="BB32" s="2264"/>
      <c r="BC32" s="2264"/>
      <c r="BD32" s="1635"/>
      <c r="BE32" s="2264" t="str">
        <f>IF(TITLE_DATE_PR_CHANGE="",IF(TITLE_DATE_PR="","",TITLE_DATE_PR),TITLE_DATE_PR_CHANGE)</f>
        <v>45778.57576388889</v>
      </c>
      <c r="BF32" s="2264"/>
      <c r="BG32" s="2264"/>
      <c r="BH32" s="2264"/>
      <c r="BI32" s="2264"/>
      <c r="BJ32" s="2264"/>
      <c r="BK32" s="1635"/>
      <c r="BL32" s="326"/>
      <c r="BM32" s="280"/>
      <c r="BN32" s="368"/>
      <c r="BO32" s="368"/>
      <c r="BP32" s="368"/>
      <c r="BQ32" s="368"/>
      <c r="BR32" s="368"/>
      <c r="BS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2251" t="str">
        <f>IF(TITLE_NUMBER_PR_CHANGE="",IF(TITLE_NUMBER_PR="","",TITLE_NUMBER_PR),TITLE_NUMBER_PR_CHANGE)</f>
        <v>811-2</v>
      </c>
      <c r="AK33" s="2251"/>
      <c r="AL33" s="2251"/>
      <c r="AM33" s="2251"/>
      <c r="AN33" s="2251"/>
      <c r="AO33" s="2251"/>
      <c r="AP33" s="1635"/>
      <c r="AQ33" s="2251" t="str">
        <f>IF(TITLE_NUMBER_PR_CHANGE="",IF(TITLE_NUMBER_PR="","",TITLE_NUMBER_PR),TITLE_NUMBER_PR_CHANGE)</f>
        <v>811-2</v>
      </c>
      <c r="AR33" s="2251"/>
      <c r="AS33" s="2251"/>
      <c r="AT33" s="2251"/>
      <c r="AU33" s="2251"/>
      <c r="AV33" s="2251"/>
      <c r="AW33" s="1635"/>
      <c r="AX33" s="2251" t="str">
        <f>IF(TITLE_NUMBER_PR_CHANGE="",IF(TITLE_NUMBER_PR="","",TITLE_NUMBER_PR),TITLE_NUMBER_PR_CHANGE)</f>
        <v>811-2</v>
      </c>
      <c r="AY33" s="2251"/>
      <c r="AZ33" s="2251"/>
      <c r="BA33" s="2251"/>
      <c r="BB33" s="2251"/>
      <c r="BC33" s="2251"/>
      <c r="BD33" s="1635"/>
      <c r="BE33" s="2251" t="str">
        <f>IF(TITLE_NUMBER_PR_CHANGE="",IF(TITLE_NUMBER_PR="","",TITLE_NUMBER_PR),TITLE_NUMBER_PR_CHANGE)</f>
        <v>811-2</v>
      </c>
      <c r="BF33" s="2251"/>
      <c r="BG33" s="2251"/>
      <c r="BH33" s="2251"/>
      <c r="BI33" s="2251"/>
      <c r="BJ33" s="2251"/>
      <c r="BK33" s="1635"/>
      <c r="BL33" s="326"/>
      <c r="BM33" s="280"/>
      <c r="BN33" s="368"/>
      <c r="BO33" s="368"/>
      <c r="BP33" s="368"/>
      <c r="BQ33" s="368"/>
      <c r="BR33" s="368"/>
      <c r="BS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J34" s="1635"/>
      <c r="AK34" s="1635"/>
      <c r="AL34" s="1635"/>
      <c r="AM34" s="1635"/>
      <c r="AN34" s="1635"/>
      <c r="AO34" s="1635"/>
      <c r="AP34" s="1642" t="s">
        <v>427</v>
      </c>
      <c r="AQ34" s="1635"/>
      <c r="AR34" s="1635"/>
      <c r="AS34" s="1635"/>
      <c r="AT34" s="1635"/>
      <c r="AU34" s="1635"/>
      <c r="AV34" s="1635"/>
      <c r="AW34" s="1642" t="s">
        <v>427</v>
      </c>
      <c r="AX34" s="1635"/>
      <c r="AY34" s="1635"/>
      <c r="AZ34" s="1635"/>
      <c r="BA34" s="1635"/>
      <c r="BB34" s="1635"/>
      <c r="BC34" s="1635"/>
      <c r="BD34" s="1642" t="s">
        <v>427</v>
      </c>
      <c r="BE34" s="1635"/>
      <c r="BF34" s="1635"/>
      <c r="BG34" s="1635"/>
      <c r="BH34" s="1635"/>
      <c r="BI34" s="1635"/>
      <c r="BJ34" s="1635"/>
      <c r="BK34" s="1642" t="s">
        <v>427</v>
      </c>
      <c r="BN34" s="368"/>
      <c r="BO34" s="368"/>
      <c r="BP34" s="368"/>
      <c r="BQ34" s="368"/>
      <c r="BR34" s="368"/>
      <c r="BS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t="s">
        <v>488</v>
      </c>
      <c r="AK35" s="2252"/>
      <c r="AL35" s="2252"/>
      <c r="AM35" s="2252"/>
      <c r="AN35" s="2252"/>
      <c r="AO35" s="2252"/>
      <c r="AP35" s="2252"/>
      <c r="AQ35" s="2252" t="s">
        <v>488</v>
      </c>
      <c r="AR35" s="2252"/>
      <c r="AS35" s="2252"/>
      <c r="AT35" s="2252"/>
      <c r="AU35" s="2252"/>
      <c r="AV35" s="2252"/>
      <c r="AW35" s="2252"/>
      <c r="AX35" s="2252" t="s">
        <v>488</v>
      </c>
      <c r="AY35" s="2252"/>
      <c r="AZ35" s="2252"/>
      <c r="BA35" s="2252"/>
      <c r="BB35" s="2252"/>
      <c r="BC35" s="2252"/>
      <c r="BD35" s="2252"/>
      <c r="BE35" s="2252" t="s">
        <v>488</v>
      </c>
      <c r="BF35" s="2252"/>
      <c r="BG35" s="2252"/>
      <c r="BH35" s="2252"/>
      <c r="BI35" s="2252"/>
      <c r="BJ35" s="2252"/>
      <c r="BK35" s="2252"/>
      <c r="BS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312" t="s">
        <v>302</v>
      </c>
      <c r="AK36" s="2312"/>
      <c r="AL36" s="2312"/>
      <c r="AM36" s="2312"/>
      <c r="AN36" s="2312"/>
      <c r="AO36" s="2312"/>
      <c r="AP36" s="2312"/>
      <c r="AQ36" s="2312" t="s">
        <v>302</v>
      </c>
      <c r="AR36" s="2312"/>
      <c r="AS36" s="2312"/>
      <c r="AT36" s="2312"/>
      <c r="AU36" s="2312"/>
      <c r="AV36" s="2312"/>
      <c r="AW36" s="2312"/>
      <c r="AX36" s="2312" t="s">
        <v>302</v>
      </c>
      <c r="AY36" s="2312"/>
      <c r="AZ36" s="2312"/>
      <c r="BA36" s="2312"/>
      <c r="BB36" s="2312"/>
      <c r="BC36" s="2312"/>
      <c r="BD36" s="2312"/>
      <c r="BE36" s="2312" t="s">
        <v>302</v>
      </c>
      <c r="BF36" s="2312"/>
      <c r="BG36" s="2312"/>
      <c r="BH36" s="2312"/>
      <c r="BI36" s="2312"/>
      <c r="BJ36" s="2312"/>
      <c r="BK36" s="2312"/>
      <c r="BL36" s="2127"/>
      <c r="BM36" s="2127"/>
      <c r="BS36" s="1155"/>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399" t="s">
        <v>429</v>
      </c>
      <c r="AK37" s="2400"/>
      <c r="AL37" s="2400"/>
      <c r="AM37" s="2400"/>
      <c r="AN37" s="2400"/>
      <c r="AO37" s="2401"/>
      <c r="AP37" s="2277" t="s">
        <v>430</v>
      </c>
      <c r="AQ37" s="2399" t="s">
        <v>429</v>
      </c>
      <c r="AR37" s="2400"/>
      <c r="AS37" s="2400"/>
      <c r="AT37" s="2400"/>
      <c r="AU37" s="2400"/>
      <c r="AV37" s="2401"/>
      <c r="AW37" s="2277" t="s">
        <v>430</v>
      </c>
      <c r="AX37" s="2399" t="s">
        <v>429</v>
      </c>
      <c r="AY37" s="2400"/>
      <c r="AZ37" s="2400"/>
      <c r="BA37" s="2400"/>
      <c r="BB37" s="2400"/>
      <c r="BC37" s="2401"/>
      <c r="BD37" s="2277" t="s">
        <v>430</v>
      </c>
      <c r="BE37" s="2399" t="s">
        <v>429</v>
      </c>
      <c r="BF37" s="2400"/>
      <c r="BG37" s="2400"/>
      <c r="BH37" s="2400"/>
      <c r="BI37" s="2400"/>
      <c r="BJ37" s="2401"/>
      <c r="BK37" s="2277" t="s">
        <v>430</v>
      </c>
      <c r="BL37" s="2280" t="s">
        <v>432</v>
      </c>
      <c r="BM37" s="2127"/>
      <c r="BS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60" t="s">
        <v>489</v>
      </c>
      <c r="AK38" s="2262" t="s">
        <v>435</v>
      </c>
      <c r="AL38" s="2263"/>
      <c r="AM38" s="2262" t="s">
        <v>436</v>
      </c>
      <c r="AN38" s="2269"/>
      <c r="AO38" s="2263"/>
      <c r="AP38" s="2278"/>
      <c r="AQ38" s="2260" t="s">
        <v>489</v>
      </c>
      <c r="AR38" s="2262" t="s">
        <v>435</v>
      </c>
      <c r="AS38" s="2263"/>
      <c r="AT38" s="2262" t="s">
        <v>436</v>
      </c>
      <c r="AU38" s="2269"/>
      <c r="AV38" s="2263"/>
      <c r="AW38" s="2278"/>
      <c r="AX38" s="2260" t="s">
        <v>489</v>
      </c>
      <c r="AY38" s="2262" t="s">
        <v>435</v>
      </c>
      <c r="AZ38" s="2263"/>
      <c r="BA38" s="2262" t="s">
        <v>436</v>
      </c>
      <c r="BB38" s="2269"/>
      <c r="BC38" s="2263"/>
      <c r="BD38" s="2278"/>
      <c r="BE38" s="2260" t="s">
        <v>489</v>
      </c>
      <c r="BF38" s="2262" t="s">
        <v>435</v>
      </c>
      <c r="BG38" s="2263"/>
      <c r="BH38" s="2262" t="s">
        <v>436</v>
      </c>
      <c r="BI38" s="2269"/>
      <c r="BJ38" s="2263"/>
      <c r="BK38" s="2278"/>
      <c r="BL38" s="2281"/>
      <c r="BM38" s="2127"/>
      <c r="BS38" s="1155">
        <v>34</v>
      </c>
    </row>
    <row customHeight="1" ht="35.699999999999996">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60" t="s">
        <v>492</v>
      </c>
      <c r="AK39" s="2577" t="s">
        <v>493</v>
      </c>
      <c r="AL39" s="2577" t="s">
        <v>494</v>
      </c>
      <c r="AM39" s="2577" t="s">
        <v>446</v>
      </c>
      <c r="AN39" s="2270" t="s">
        <v>447</v>
      </c>
      <c r="AO39" s="2271"/>
      <c r="AP39" s="2279"/>
      <c r="AQ39" s="2260" t="s">
        <v>492</v>
      </c>
      <c r="AR39" s="2577" t="s">
        <v>493</v>
      </c>
      <c r="AS39" s="2577" t="s">
        <v>494</v>
      </c>
      <c r="AT39" s="2577" t="s">
        <v>446</v>
      </c>
      <c r="AU39" s="2270" t="s">
        <v>447</v>
      </c>
      <c r="AV39" s="2271"/>
      <c r="AW39" s="2279"/>
      <c r="AX39" s="2260" t="s">
        <v>492</v>
      </c>
      <c r="AY39" s="2577" t="s">
        <v>493</v>
      </c>
      <c r="AZ39" s="2577" t="s">
        <v>494</v>
      </c>
      <c r="BA39" s="2577" t="s">
        <v>446</v>
      </c>
      <c r="BB39" s="2270" t="s">
        <v>447</v>
      </c>
      <c r="BC39" s="2271"/>
      <c r="BD39" s="2279"/>
      <c r="BE39" s="2260" t="s">
        <v>492</v>
      </c>
      <c r="BF39" s="2577" t="s">
        <v>493</v>
      </c>
      <c r="BG39" s="2577" t="s">
        <v>494</v>
      </c>
      <c r="BH39" s="2577" t="s">
        <v>446</v>
      </c>
      <c r="BI39" s="2270" t="s">
        <v>447</v>
      </c>
      <c r="BJ39" s="2271"/>
      <c r="BK39" s="2279"/>
      <c r="BL39" s="2282"/>
      <c r="BM39" s="2127"/>
      <c r="BS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2272">
        <f>OFFSET(AJ40,0,-1)+1</f>
        <v>15</v>
      </c>
      <c r="AK40" s="2272">
        <f>OFFSET(AK40,0,-1)+1</f>
        <v>16</v>
      </c>
      <c r="AL40" s="2272">
        <f>OFFSET(AL40,0,-1)+1</f>
        <v>17</v>
      </c>
      <c r="AM40" s="2272">
        <f>OFFSET(AM40,0,-1)+1</f>
        <v>18</v>
      </c>
      <c r="AN40" s="2272">
        <f>OFFSET(AN40,0,-1)+1</f>
        <v>19</v>
      </c>
      <c r="AO40" s="2272"/>
      <c r="AP40" s="2272">
        <f>OFFSET(AP40,0,-2)+1</f>
        <v>20</v>
      </c>
      <c r="AQ40" s="2272">
        <f>OFFSET(AQ40,0,-1)+1</f>
        <v>21</v>
      </c>
      <c r="AR40" s="2272">
        <f>OFFSET(AR40,0,-1)+1</f>
        <v>22</v>
      </c>
      <c r="AS40" s="2272">
        <f>OFFSET(AS40,0,-1)+1</f>
        <v>23</v>
      </c>
      <c r="AT40" s="2272">
        <f>OFFSET(AT40,0,-1)+1</f>
        <v>24</v>
      </c>
      <c r="AU40" s="2272">
        <f>OFFSET(AU40,0,-1)+1</f>
        <v>25</v>
      </c>
      <c r="AV40" s="2272"/>
      <c r="AW40" s="2272">
        <f>OFFSET(AW40,0,-2)+1</f>
        <v>26</v>
      </c>
      <c r="AX40" s="2272">
        <f>OFFSET(AX40,0,-1)+1</f>
        <v>27</v>
      </c>
      <c r="AY40" s="2272">
        <f>OFFSET(AY40,0,-1)+1</f>
        <v>28</v>
      </c>
      <c r="AZ40" s="2272">
        <f>OFFSET(AZ40,0,-1)+1</f>
        <v>29</v>
      </c>
      <c r="BA40" s="2272">
        <f>OFFSET(BA40,0,-1)+1</f>
        <v>30</v>
      </c>
      <c r="BB40" s="2272">
        <f>OFFSET(BB40,0,-1)+1</f>
        <v>31</v>
      </c>
      <c r="BC40" s="2272"/>
      <c r="BD40" s="2272">
        <f>OFFSET(BD40,0,-2)+1</f>
        <v>32</v>
      </c>
      <c r="BE40" s="2272">
        <f>OFFSET(BE40,0,-1)+1</f>
        <v>33</v>
      </c>
      <c r="BF40" s="2272">
        <f>OFFSET(BF40,0,-1)+1</f>
        <v>34</v>
      </c>
      <c r="BG40" s="2272">
        <f>OFFSET(BG40,0,-1)+1</f>
        <v>35</v>
      </c>
      <c r="BH40" s="2272">
        <f>OFFSET(BH40,0,-1)+1</f>
        <v>36</v>
      </c>
      <c r="BI40" s="2272">
        <f>OFFSET(BI40,0,-1)+1</f>
        <v>37</v>
      </c>
      <c r="BJ40" s="2272"/>
      <c r="BK40" s="2272">
        <f>OFFSET(BK40,0,-2)+1</f>
        <v>38</v>
      </c>
      <c r="BL40" s="1245">
        <f>OFFSET(BL40,0,-1)</f>
        <v>38</v>
      </c>
      <c r="BM40" s="1353">
        <f>OFFSET(BM40,0,-1)+1</f>
        <v>39</v>
      </c>
      <c r="BN40" s="511"/>
      <c r="BO40" s="511"/>
      <c r="BP40" s="511"/>
      <c r="BQ40" s="511"/>
      <c r="BR40" s="511"/>
      <c r="BS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121</v>
      </c>
      <c r="U41" s="300"/>
      <c r="V41" s="2242"/>
      <c r="W41" s="2243"/>
      <c r="X41" s="2243"/>
      <c r="Y41" s="2243"/>
      <c r="Z41" s="2243"/>
      <c r="AA41" s="2243"/>
      <c r="AB41" s="2244"/>
      <c r="AC41" s="2242" t="str">
        <f>INDEX(PT_DIFFERENTIATION_NTAR,MATCH(A41,PT_DIFFERENTIATION_NTAR_ID,0))</f>
        <v>Тариф на холодную питьевую воду</v>
      </c>
      <c r="AD41" s="2243"/>
      <c r="AE41" s="2243"/>
      <c r="AF41" s="2243"/>
      <c r="AG41" s="2243"/>
      <c r="AH41" s="2243"/>
      <c r="AI41" s="2243"/>
      <c r="AJ41" s="2242"/>
      <c r="AK41" s="2243"/>
      <c r="AL41" s="2243"/>
      <c r="AM41" s="2243"/>
      <c r="AN41" s="2243"/>
      <c r="AO41" s="2243"/>
      <c r="AP41" s="2244"/>
      <c r="AQ41" s="2242"/>
      <c r="AR41" s="2243"/>
      <c r="AS41" s="2243"/>
      <c r="AT41" s="2243"/>
      <c r="AU41" s="2243"/>
      <c r="AV41" s="2243"/>
      <c r="AW41" s="2244"/>
      <c r="AX41" s="2242"/>
      <c r="AY41" s="2243"/>
      <c r="AZ41" s="2243"/>
      <c r="BA41" s="2243"/>
      <c r="BB41" s="2243"/>
      <c r="BC41" s="2243"/>
      <c r="BD41" s="2244"/>
      <c r="BE41" s="2242"/>
      <c r="BF41" s="2243"/>
      <c r="BG41" s="2243"/>
      <c r="BH41" s="2243"/>
      <c r="BI41" s="2243"/>
      <c r="BJ41" s="2243"/>
      <c r="BK41" s="2244"/>
      <c r="BL41" s="2244"/>
      <c r="BM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500"/>
      <c r="BP41" s="500" t="str">
        <f>IF(T41="","",T41)</f>
        <v>Наименование тарифа</v>
      </c>
      <c r="BQ41" s="500"/>
      <c r="BR41" s="500"/>
      <c r="BS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Территория 1</v>
      </c>
      <c r="AD42" s="2243"/>
      <c r="AE42" s="2243"/>
      <c r="AF42" s="2243"/>
      <c r="AG42" s="2243"/>
      <c r="AH42" s="2243"/>
      <c r="AI42" s="2243"/>
      <c r="AJ42" s="2242"/>
      <c r="AK42" s="2243"/>
      <c r="AL42" s="2243"/>
      <c r="AM42" s="2243"/>
      <c r="AN42" s="2243"/>
      <c r="AO42" s="2243"/>
      <c r="AP42" s="2244"/>
      <c r="AQ42" s="2242"/>
      <c r="AR42" s="2243"/>
      <c r="AS42" s="2243"/>
      <c r="AT42" s="2243"/>
      <c r="AU42" s="2243"/>
      <c r="AV42" s="2243"/>
      <c r="AW42" s="2244"/>
      <c r="AX42" s="2242"/>
      <c r="AY42" s="2243"/>
      <c r="AZ42" s="2243"/>
      <c r="BA42" s="2243"/>
      <c r="BB42" s="2243"/>
      <c r="BC42" s="2243"/>
      <c r="BD42" s="2244"/>
      <c r="BE42" s="2242"/>
      <c r="BF42" s="2243"/>
      <c r="BG42" s="2243"/>
      <c r="BH42" s="2243"/>
      <c r="BI42" s="2243"/>
      <c r="BJ42" s="2243"/>
      <c r="BK42" s="2244"/>
      <c r="BL42" s="2244"/>
      <c r="BM42" s="1258" t="s">
        <v>400</v>
      </c>
      <c r="BO42" s="500"/>
      <c r="BP42" s="500" t="str">
        <f>IF(T42="","",T42)</f>
        <v>Территория действия тарифа</v>
      </c>
      <c r="BQ42" s="500"/>
      <c r="BR42" s="500"/>
      <c r="BS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Холодная питьевая вода с.Шебунино</v>
      </c>
      <c r="AD43" s="2243"/>
      <c r="AE43" s="2243"/>
      <c r="AF43" s="2243"/>
      <c r="AG43" s="2243"/>
      <c r="AH43" s="2243"/>
      <c r="AI43" s="2243"/>
      <c r="AJ43" s="2242"/>
      <c r="AK43" s="2243"/>
      <c r="AL43" s="2243"/>
      <c r="AM43" s="2243"/>
      <c r="AN43" s="2243"/>
      <c r="AO43" s="2243"/>
      <c r="AP43" s="2244"/>
      <c r="AQ43" s="2242"/>
      <c r="AR43" s="2243"/>
      <c r="AS43" s="2243"/>
      <c r="AT43" s="2243"/>
      <c r="AU43" s="2243"/>
      <c r="AV43" s="2243"/>
      <c r="AW43" s="2244"/>
      <c r="AX43" s="2242"/>
      <c r="AY43" s="2243"/>
      <c r="AZ43" s="2243"/>
      <c r="BA43" s="2243"/>
      <c r="BB43" s="2243"/>
      <c r="BC43" s="2243"/>
      <c r="BD43" s="2244"/>
      <c r="BE43" s="2242"/>
      <c r="BF43" s="2243"/>
      <c r="BG43" s="2243"/>
      <c r="BH43" s="2243"/>
      <c r="BI43" s="2243"/>
      <c r="BJ43" s="2243"/>
      <c r="BK43" s="2244"/>
      <c r="BL43" s="2244"/>
      <c r="BM43" s="1258" t="s">
        <v>481</v>
      </c>
      <c r="BO43" s="500"/>
      <c r="BP43" s="500" t="str">
        <f>IF(T43="","",T43)</f>
        <v>Наименование централизованной системы холодного водоснабжения</v>
      </c>
      <c r="BQ43" s="500"/>
      <c r="BR43" s="500"/>
      <c r="BS43" s="1155">
        <v>23</v>
      </c>
    </row>
    <row customHeight="1" ht="24">
      <c r="A44" s="1363" t="s">
        <v>225</v>
      </c>
      <c r="B44" s="1363" t="s">
        <v>226</v>
      </c>
      <c r="C44" s="1363" t="s">
        <v>227</v>
      </c>
      <c r="D44" s="1363" t="s">
        <v>495</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t="s">
        <v>221</v>
      </c>
      <c r="AD44" s="2354"/>
      <c r="AE44" s="2354"/>
      <c r="AF44" s="2354"/>
      <c r="AG44" s="2354"/>
      <c r="AH44" s="2354"/>
      <c r="AI44" s="2354"/>
      <c r="AJ44" s="2350"/>
      <c r="AK44" s="2351"/>
      <c r="AL44" s="2351"/>
      <c r="AM44" s="2351"/>
      <c r="AN44" s="2351"/>
      <c r="AO44" s="2351"/>
      <c r="AP44" s="2352"/>
      <c r="AQ44" s="2350"/>
      <c r="AR44" s="2351"/>
      <c r="AS44" s="2351"/>
      <c r="AT44" s="2351"/>
      <c r="AU44" s="2351"/>
      <c r="AV44" s="2351"/>
      <c r="AW44" s="2352"/>
      <c r="AX44" s="2350"/>
      <c r="AY44" s="2351"/>
      <c r="AZ44" s="2351"/>
      <c r="BA44" s="2351"/>
      <c r="BB44" s="2351"/>
      <c r="BC44" s="2351"/>
      <c r="BD44" s="2352"/>
      <c r="BE44" s="2350"/>
      <c r="BF44" s="2351"/>
      <c r="BG44" s="2351"/>
      <c r="BH44" s="2351"/>
      <c r="BI44" s="2351"/>
      <c r="BJ44" s="2351"/>
      <c r="BK44" s="2352"/>
      <c r="BL44" s="2355"/>
      <c r="BM44" s="1258" t="s">
        <v>483</v>
      </c>
      <c r="BO44" s="500"/>
      <c r="BP44" s="500" t="str">
        <f>IF(T44="","",T44)</f>
        <v>Наименование признака дифференциации</v>
      </c>
      <c r="BQ44" s="500"/>
      <c r="BR44" s="500"/>
      <c r="BS44" s="1155">
        <v>23</v>
      </c>
    </row>
    <row customHeight="1" ht="24">
      <c r="A45" s="1363" t="s">
        <v>225</v>
      </c>
      <c r="B45" s="1363" t="s">
        <v>226</v>
      </c>
      <c r="C45" s="1363" t="s">
        <v>227</v>
      </c>
      <c r="D45" s="1363" t="s">
        <v>495</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496</v>
      </c>
      <c r="AD45" s="2246"/>
      <c r="AE45" s="2246"/>
      <c r="AF45" s="2246"/>
      <c r="AG45" s="2246"/>
      <c r="AH45" s="2246"/>
      <c r="AI45" s="2246"/>
      <c r="AJ45" s="2245"/>
      <c r="AK45" s="2246"/>
      <c r="AL45" s="2246"/>
      <c r="AM45" s="2246"/>
      <c r="AN45" s="2246"/>
      <c r="AO45" s="2246"/>
      <c r="AP45" s="2247"/>
      <c r="AQ45" s="2245"/>
      <c r="AR45" s="2246"/>
      <c r="AS45" s="2246"/>
      <c r="AT45" s="2246"/>
      <c r="AU45" s="2246"/>
      <c r="AV45" s="2246"/>
      <c r="AW45" s="2247"/>
      <c r="AX45" s="2245"/>
      <c r="AY45" s="2246"/>
      <c r="AZ45" s="2246"/>
      <c r="BA45" s="2246"/>
      <c r="BB45" s="2246"/>
      <c r="BC45" s="2246"/>
      <c r="BD45" s="2247"/>
      <c r="BE45" s="2245"/>
      <c r="BF45" s="2246"/>
      <c r="BG45" s="2246"/>
      <c r="BH45" s="2246"/>
      <c r="BI45" s="2246"/>
      <c r="BJ45" s="2246"/>
      <c r="BK45" s="2247"/>
      <c r="BL45" s="2247"/>
      <c r="BM45" s="1307" t="s">
        <v>484</v>
      </c>
      <c r="BO45" s="500"/>
      <c r="BP45" s="500" t="str">
        <f>IF(T45="","",T45)</f>
        <v>Группа потребителей</v>
      </c>
      <c r="BQ45" s="500"/>
      <c r="BR45" s="500"/>
      <c r="BS45" s="1155">
        <v>23</v>
      </c>
    </row>
    <row customHeight="1" ht="24">
      <c r="A46" s="1363" t="s">
        <v>225</v>
      </c>
      <c r="B46" s="1363" t="s">
        <v>226</v>
      </c>
      <c r="C46" s="1363" t="s">
        <v>227</v>
      </c>
      <c r="D46" s="1363" t="s">
        <v>495</v>
      </c>
      <c r="E46" s="2259"/>
      <c r="F46" s="2259"/>
      <c r="G46" s="2259"/>
      <c r="H46" s="2259"/>
      <c r="I46" s="2286"/>
      <c r="J46" s="2286"/>
      <c r="K46" s="2256" t="str">
        <f>J45&amp;".1"</f>
        <v>1.1.1.1.1.1</v>
      </c>
      <c r="L46" s="1364"/>
      <c r="P46" s="2257"/>
      <c r="Q46" s="2257"/>
      <c r="R46" s="357">
        <v>1</v>
      </c>
      <c r="S46" s="1358" t="str">
        <f>$K46</f>
        <v>1.1.1.1.1.1</v>
      </c>
      <c r="T46" s="1437" t="s">
        <v>221</v>
      </c>
      <c r="U46" s="300"/>
      <c r="V46" s="751"/>
      <c r="W46" s="751"/>
      <c r="X46" s="1257"/>
      <c r="Y46" s="2602"/>
      <c r="Z46" s="2107" t="s">
        <v>65</v>
      </c>
      <c r="AA46" s="2287"/>
      <c r="AB46" s="2107" t="s">
        <v>65</v>
      </c>
      <c r="AC46" s="751">
        <v>1538.03</v>
      </c>
      <c r="AD46" s="751"/>
      <c r="AE46" s="1257"/>
      <c r="AF46" s="2602">
        <v>46023.57984953704</v>
      </c>
      <c r="AG46" s="2107" t="s">
        <v>65</v>
      </c>
      <c r="AH46" s="2287">
        <v>46387.58001157407</v>
      </c>
      <c r="AI46" s="2107" t="s">
        <v>65</v>
      </c>
      <c r="AJ46" s="751">
        <v>1576.55</v>
      </c>
      <c r="AK46" s="751"/>
      <c r="AL46" s="1257"/>
      <c r="AM46" s="2602">
        <v>46388.58086805556</v>
      </c>
      <c r="AN46" s="2107" t="s">
        <v>65</v>
      </c>
      <c r="AO46" s="2287">
        <v>46752.58101851852</v>
      </c>
      <c r="AP46" s="2107" t="s">
        <v>65</v>
      </c>
      <c r="AQ46" s="751">
        <v>1639.45</v>
      </c>
      <c r="AR46" s="751"/>
      <c r="AS46" s="1257"/>
      <c r="AT46" s="2602">
        <v>46753.58131944444</v>
      </c>
      <c r="AU46" s="2107" t="s">
        <v>65</v>
      </c>
      <c r="AV46" s="2287">
        <v>47118.58146990741</v>
      </c>
      <c r="AW46" s="2107" t="s">
        <v>65</v>
      </c>
      <c r="AX46" s="751">
        <v>1704.74</v>
      </c>
      <c r="AY46" s="751"/>
      <c r="AZ46" s="1257"/>
      <c r="BA46" s="2602">
        <v>47119.581782407404</v>
      </c>
      <c r="BB46" s="2107" t="s">
        <v>65</v>
      </c>
      <c r="BC46" s="2287">
        <v>47483.58194444444</v>
      </c>
      <c r="BD46" s="2107" t="s">
        <v>65</v>
      </c>
      <c r="BE46" s="751">
        <v>1770.66</v>
      </c>
      <c r="BF46" s="751"/>
      <c r="BG46" s="1257"/>
      <c r="BH46" s="2602">
        <v>47484.582233796296</v>
      </c>
      <c r="BI46" s="2107" t="s">
        <v>65</v>
      </c>
      <c r="BJ46" s="2287">
        <v>47848.582349537035</v>
      </c>
      <c r="BK46" s="2107" t="s">
        <v>65</v>
      </c>
      <c r="BL46" s="1438"/>
      <c r="BM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511">
        <f>STRCHECKDATE(V47:BL47)</f>
      </c>
      <c r="BO46" s="500"/>
      <c r="BP46" s="500" t="str">
        <f>IF(T46="","",T46)</f>
        <v>Тариф на холодную питьевую воду</v>
      </c>
      <c r="BQ46" s="500"/>
      <c r="BR46" s="500"/>
      <c r="BS46" s="1155">
        <v>23</v>
      </c>
    </row>
    <row customHeight="1" ht="0">
      <c r="A47" s="1363" t="s">
        <v>225</v>
      </c>
      <c r="B47" s="1363" t="s">
        <v>226</v>
      </c>
      <c r="C47" s="1363" t="s">
        <v>227</v>
      </c>
      <c r="D47" s="1363" t="s">
        <v>495</v>
      </c>
      <c r="E47" s="2259"/>
      <c r="F47" s="2259"/>
      <c r="G47" s="2259"/>
      <c r="H47" s="2259"/>
      <c r="I47" s="2286"/>
      <c r="J47" s="2286"/>
      <c r="K47" s="2256"/>
      <c r="L47" s="1364"/>
      <c r="P47" s="2257"/>
      <c r="Q47" s="2257"/>
      <c r="R47" s="357"/>
      <c r="S47" s="1359"/>
      <c r="T47" s="300"/>
      <c r="U47" s="300"/>
      <c r="V47" s="325"/>
      <c r="W47" s="325"/>
      <c r="X47" s="328" t="str">
        <f>Y46&amp;"-"&amp;AA46</f>
        <v>-</v>
      </c>
      <c r="Y47" s="2309"/>
      <c r="Z47" s="2107"/>
      <c r="AA47" s="2288"/>
      <c r="AB47" s="2107"/>
      <c r="AC47" s="325"/>
      <c r="AD47" s="325"/>
      <c r="AE47" s="328" t="str">
        <f>AF46&amp;"-"&amp;AH46</f>
        <v>46023.57984953704-46387.58001157407</v>
      </c>
      <c r="AF47" s="2266"/>
      <c r="AG47" s="2107"/>
      <c r="AH47" s="2288"/>
      <c r="AI47" s="2107"/>
      <c r="AJ47" s="325"/>
      <c r="AK47" s="325"/>
      <c r="AL47" s="328" t="str">
        <f>AM46&amp;"-"&amp;AO46</f>
        <v>46388.58086805556-46752.58101851852</v>
      </c>
      <c r="AM47" s="2309"/>
      <c r="AN47" s="2107"/>
      <c r="AO47" s="2288"/>
      <c r="AP47" s="2107"/>
      <c r="AQ47" s="325"/>
      <c r="AR47" s="325"/>
      <c r="AS47" s="328" t="str">
        <f>AT46&amp;"-"&amp;AV46</f>
        <v>46753.58131944444-47118.58146990741</v>
      </c>
      <c r="AT47" s="2309"/>
      <c r="AU47" s="2107"/>
      <c r="AV47" s="2288"/>
      <c r="AW47" s="2107"/>
      <c r="AX47" s="325"/>
      <c r="AY47" s="325"/>
      <c r="AZ47" s="328" t="str">
        <f>BA46&amp;"-"&amp;BC46</f>
        <v>47119.581782407404-47483.58194444444</v>
      </c>
      <c r="BA47" s="2309"/>
      <c r="BB47" s="2107"/>
      <c r="BC47" s="2288"/>
      <c r="BD47" s="2107"/>
      <c r="BE47" s="325"/>
      <c r="BF47" s="325"/>
      <c r="BG47" s="328" t="str">
        <f>BH46&amp;"-"&amp;BJ46</f>
        <v>47484.582233796296-47848.582349537035</v>
      </c>
      <c r="BH47" s="2309"/>
      <c r="BI47" s="2107"/>
      <c r="BJ47" s="2288"/>
      <c r="BK47" s="2107"/>
      <c r="BL47" s="1439"/>
      <c r="BM47" s="2349"/>
      <c r="BO47" s="500"/>
      <c r="BP47" s="500" t="str">
        <f>IF(T47="","",T47)</f>
        <v/>
      </c>
      <c r="BQ47" s="500"/>
      <c r="BR47" s="500"/>
      <c r="BS47" s="1155">
        <v>0</v>
      </c>
    </row>
    <row customHeight="1" ht="21">
      <c r="A48" s="1363" t="s">
        <v>225</v>
      </c>
      <c r="B48" s="1363" t="s">
        <v>226</v>
      </c>
      <c r="C48" s="1363" t="s">
        <v>227</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2752"/>
      <c r="AK48" s="2753"/>
      <c r="AL48" s="2754"/>
      <c r="AM48" s="2755"/>
      <c r="AN48" s="2756"/>
      <c r="AO48" s="2757"/>
      <c r="AP48" s="2758"/>
      <c r="AQ48" s="2759"/>
      <c r="AR48" s="2760"/>
      <c r="AS48" s="2761"/>
      <c r="AT48" s="2762"/>
      <c r="AU48" s="2763"/>
      <c r="AV48" s="2764"/>
      <c r="AW48" s="2765"/>
      <c r="AX48" s="2766"/>
      <c r="AY48" s="2767"/>
      <c r="AZ48" s="2768"/>
      <c r="BA48" s="2769"/>
      <c r="BB48" s="2770"/>
      <c r="BC48" s="2771"/>
      <c r="BD48" s="2772"/>
      <c r="BE48" s="2773"/>
      <c r="BF48" s="2774"/>
      <c r="BG48" s="2775"/>
      <c r="BH48" s="2776"/>
      <c r="BI48" s="2777"/>
      <c r="BJ48" s="2778"/>
      <c r="BK48" s="2779"/>
      <c r="BL48" s="367"/>
      <c r="BM48" s="1258" t="s">
        <v>486</v>
      </c>
      <c r="BO48" s="500"/>
      <c r="BP48" s="500" t="str">
        <f>IF(T48="","",T48)</f>
        <v>Добавить значение признака дифференциации</v>
      </c>
      <c r="BQ48" s="500"/>
      <c r="BR48" s="500"/>
      <c r="BS48" s="1155">
        <v>20</v>
      </c>
    </row>
    <row customHeight="1" ht="22.049999999999997">
      <c r="A49" s="1363" t="s">
        <v>225</v>
      </c>
      <c r="B49" s="1363" t="s">
        <v>226</v>
      </c>
      <c r="C49" s="1363" t="s">
        <v>227</v>
      </c>
      <c r="D49" s="1363" t="s">
        <v>495</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2780"/>
      <c r="AK49" s="2781"/>
      <c r="AL49" s="2782"/>
      <c r="AM49" s="2783"/>
      <c r="AN49" s="2784"/>
      <c r="AO49" s="2785"/>
      <c r="AP49" s="2786"/>
      <c r="AQ49" s="2787"/>
      <c r="AR49" s="2788"/>
      <c r="AS49" s="2789"/>
      <c r="AT49" s="2790"/>
      <c r="AU49" s="2791"/>
      <c r="AV49" s="2792"/>
      <c r="AW49" s="2793"/>
      <c r="AX49" s="2794"/>
      <c r="AY49" s="2795"/>
      <c r="AZ49" s="2796"/>
      <c r="BA49" s="2797"/>
      <c r="BB49" s="2798"/>
      <c r="BC49" s="2799"/>
      <c r="BD49" s="2800"/>
      <c r="BE49" s="2801"/>
      <c r="BF49" s="2802"/>
      <c r="BG49" s="2803"/>
      <c r="BH49" s="2804"/>
      <c r="BI49" s="2805"/>
      <c r="BJ49" s="2806"/>
      <c r="BK49" s="2807"/>
      <c r="BL49" s="367"/>
      <c r="BM49" s="1440"/>
      <c r="BO49" s="500"/>
      <c r="BP49" s="500" t="str">
        <f>IF(T49="","",T49)</f>
        <v>Добавить группу потребителей</v>
      </c>
      <c r="BQ49" s="500"/>
      <c r="BR49" s="500"/>
      <c r="BS49" s="1155">
        <v>21</v>
      </c>
    </row>
    <row customHeight="1" ht="22.049999999999997">
      <c r="A50" s="1363" t="s">
        <v>225</v>
      </c>
      <c r="B50" s="1363" t="s">
        <v>226</v>
      </c>
      <c r="C50" s="1363" t="s">
        <v>227</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2808"/>
      <c r="AK50" s="2809"/>
      <c r="AL50" s="2810"/>
      <c r="AM50" s="2811"/>
      <c r="AN50" s="2812"/>
      <c r="AO50" s="2813"/>
      <c r="AP50" s="2814"/>
      <c r="AQ50" s="2815"/>
      <c r="AR50" s="2816"/>
      <c r="AS50" s="2817"/>
      <c r="AT50" s="2818"/>
      <c r="AU50" s="2819"/>
      <c r="AV50" s="2820"/>
      <c r="AW50" s="2821"/>
      <c r="AX50" s="2822"/>
      <c r="AY50" s="2823"/>
      <c r="AZ50" s="2824"/>
      <c r="BA50" s="2825"/>
      <c r="BB50" s="2826"/>
      <c r="BC50" s="2827"/>
      <c r="BD50" s="2828"/>
      <c r="BE50" s="2829"/>
      <c r="BF50" s="2830"/>
      <c r="BG50" s="2831"/>
      <c r="BH50" s="2832"/>
      <c r="BI50" s="2833"/>
      <c r="BJ50" s="2834"/>
      <c r="BK50" s="2835"/>
      <c r="BL50" s="367"/>
      <c r="BM50" s="303"/>
      <c r="BO50" s="500"/>
      <c r="BP50" s="500" t="str">
        <f>IF(T50="","",T50)</f>
        <v>Добавить наименование признака дифференциации</v>
      </c>
      <c r="BQ50" s="500"/>
      <c r="BR50" s="500"/>
      <c r="BS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L51" s="1324"/>
      <c r="AM51" s="1324"/>
      <c r="AN51" s="1324"/>
      <c r="AO51" s="1324"/>
      <c r="AP51" s="1324"/>
      <c r="AQ51" s="1324"/>
      <c r="AR51" s="1324"/>
      <c r="AS51" s="1324"/>
      <c r="AT51" s="1324"/>
      <c r="AU51" s="1324"/>
      <c r="AV51" s="1324"/>
      <c r="AW51" s="1324"/>
      <c r="AX51" s="1324"/>
      <c r="AY51" s="1324"/>
      <c r="AZ51" s="1324"/>
      <c r="BA51" s="1324"/>
      <c r="BB51" s="1324"/>
      <c r="BC51" s="1324"/>
      <c r="BD51" s="1324"/>
      <c r="BE51" s="1324"/>
      <c r="BF51" s="1324"/>
      <c r="BG51" s="1324"/>
      <c r="BH51" s="1324"/>
      <c r="BI51" s="1324"/>
      <c r="BJ51" s="1324"/>
      <c r="BK51" s="1324"/>
      <c r="BL51" s="1324"/>
      <c r="BM51" s="1324"/>
      <c r="BO51" s="789"/>
      <c r="BP51" s="789" t="str">
        <f>IF(T51="","",T51)</f>
        <v>Добавить централизованную систему для дифференциации</v>
      </c>
      <c r="BQ51" s="789"/>
      <c r="BR51" s="789"/>
      <c r="BS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O52" s="500"/>
      <c r="BP52" s="500" t="str">
        <f>IF(T52="","",T52)</f>
        <v>Добавить территорию для дифференциации</v>
      </c>
      <c r="BQ52" s="500"/>
      <c r="BR52" s="500"/>
      <c r="BS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O53" s="789"/>
      <c r="BP53" s="789" t="str">
        <f>IF(T53="","",T53)</f>
        <v>Добавить наименование тарифа</v>
      </c>
      <c r="BQ53" s="789"/>
      <c r="BR53" s="789"/>
      <c r="BS53" s="518">
        <v>0</v>
      </c>
    </row>
    <row customHeight="1" ht="11.549999999999999">
      <c r="M54" s="1160"/>
      <c r="N54" s="1160"/>
      <c r="O54" s="537"/>
      <c r="P54" s="1155"/>
      <c r="Q54" s="1155"/>
      <c r="R54" s="1155"/>
      <c r="S54" s="1155"/>
      <c r="AJ54" s="1635"/>
      <c r="AK54" s="1635"/>
      <c r="AL54" s="1635"/>
      <c r="AM54" s="1635"/>
      <c r="AN54" s="1635"/>
      <c r="AO54" s="1635"/>
      <c r="AP54" s="1635"/>
      <c r="AQ54" s="1635"/>
      <c r="AR54" s="1635"/>
      <c r="AS54" s="1635"/>
      <c r="AT54" s="1635"/>
      <c r="AU54" s="1635"/>
      <c r="AV54" s="1635"/>
      <c r="AW54" s="1635"/>
      <c r="AX54" s="1635"/>
      <c r="AY54" s="1635"/>
      <c r="AZ54" s="1635"/>
      <c r="BA54" s="1635"/>
      <c r="BB54" s="1635"/>
      <c r="BC54" s="1635"/>
      <c r="BD54" s="1635"/>
      <c r="BE54" s="1635"/>
      <c r="BF54" s="1635"/>
      <c r="BG54" s="1635"/>
      <c r="BH54" s="1635"/>
      <c r="BI54" s="1635"/>
      <c r="BJ54" s="1635"/>
      <c r="BK54" s="1635"/>
      <c r="BN54" s="1155"/>
      <c r="BO54" s="1155"/>
      <c r="BP54" s="1155"/>
      <c r="BQ54" s="1155"/>
      <c r="BR54" s="1155"/>
      <c r="BS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385"/>
      <c r="AK55" s="2385"/>
      <c r="AL55" s="2385"/>
      <c r="AM55" s="2385"/>
      <c r="AN55" s="2385"/>
      <c r="AO55" s="2385"/>
      <c r="AP55" s="2385"/>
      <c r="AQ55" s="2385"/>
      <c r="AR55" s="2385"/>
      <c r="AS55" s="2385"/>
      <c r="AT55" s="2385"/>
      <c r="AU55" s="2385"/>
      <c r="AV55" s="2385"/>
      <c r="AW55" s="2385"/>
      <c r="AX55" s="2385"/>
      <c r="AY55" s="2385"/>
      <c r="AZ55" s="2385"/>
      <c r="BA55" s="2385"/>
      <c r="BB55" s="2385"/>
      <c r="BC55" s="2385"/>
      <c r="BD55" s="2385"/>
      <c r="BE55" s="2385"/>
      <c r="BF55" s="2385"/>
      <c r="BG55" s="2385"/>
      <c r="BH55" s="2385"/>
      <c r="BI55" s="2385"/>
      <c r="BJ55" s="2385"/>
      <c r="BK55" s="2385"/>
      <c r="BL55" s="2285"/>
      <c r="BM55" s="2285"/>
      <c r="BS55" s="1155">
        <v>14</v>
      </c>
    </row>
    <row customHeight="1" ht="14.699999999999998">
      <c r="O56" s="537"/>
      <c r="AJ56" s="1635"/>
      <c r="AK56" s="1635"/>
      <c r="AL56" s="1635"/>
      <c r="AM56" s="1635"/>
      <c r="AN56" s="1635"/>
      <c r="AO56" s="1635"/>
      <c r="AP56" s="1635"/>
      <c r="AQ56" s="1635"/>
      <c r="AR56" s="1635"/>
      <c r="AS56" s="1635"/>
      <c r="AT56" s="1635"/>
      <c r="AU56" s="1635"/>
      <c r="AV56" s="1635"/>
      <c r="AW56" s="1635"/>
      <c r="AX56" s="1635"/>
      <c r="AY56" s="1635"/>
      <c r="AZ56" s="1635"/>
      <c r="BA56" s="1635"/>
      <c r="BB56" s="1635"/>
      <c r="BC56" s="1635"/>
      <c r="BD56" s="1635"/>
      <c r="BE56" s="1635"/>
      <c r="BF56" s="1635"/>
      <c r="BG56" s="1635"/>
      <c r="BH56" s="1635"/>
      <c r="BI56" s="1635"/>
      <c r="BJ56" s="1635"/>
      <c r="BK56" s="1635"/>
      <c r="BS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385"/>
      <c r="AK57" s="2385"/>
      <c r="AL57" s="2385"/>
      <c r="AM57" s="2385"/>
      <c r="AN57" s="2385"/>
      <c r="AO57" s="2385"/>
      <c r="AP57" s="2385"/>
      <c r="AQ57" s="2385"/>
      <c r="AR57" s="2385"/>
      <c r="AS57" s="2385"/>
      <c r="AT57" s="2385"/>
      <c r="AU57" s="2385"/>
      <c r="AV57" s="2385"/>
      <c r="AW57" s="2385"/>
      <c r="AX57" s="2385"/>
      <c r="AY57" s="2385"/>
      <c r="AZ57" s="2385"/>
      <c r="BA57" s="2385"/>
      <c r="BB57" s="2385"/>
      <c r="BC57" s="2385"/>
      <c r="BD57" s="2385"/>
      <c r="BE57" s="2385"/>
      <c r="BF57" s="2385"/>
      <c r="BG57" s="2385"/>
      <c r="BH57" s="2385"/>
      <c r="BI57" s="2385"/>
      <c r="BJ57" s="2385"/>
      <c r="BK57" s="2385"/>
      <c r="BL57" s="2285"/>
      <c r="BM57" s="2285"/>
      <c r="BS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635">
        <v>0</v>
      </c>
      <c r="AK58" s="1635">
        <v>0</v>
      </c>
      <c r="AL58" s="1635">
        <v>0</v>
      </c>
      <c r="AM58" s="1635">
        <v>0</v>
      </c>
      <c r="AN58" s="1635">
        <v>0</v>
      </c>
      <c r="AO58" s="1635">
        <v>0</v>
      </c>
      <c r="AP58" s="1635">
        <v>0</v>
      </c>
      <c r="AQ58" s="1635">
        <v>0</v>
      </c>
      <c r="AR58" s="1635">
        <v>0</v>
      </c>
      <c r="AS58" s="1635">
        <v>0</v>
      </c>
      <c r="AT58" s="1635">
        <v>0</v>
      </c>
      <c r="AU58" s="1635">
        <v>0</v>
      </c>
      <c r="AV58" s="1635">
        <v>0</v>
      </c>
      <c r="AW58" s="1635">
        <v>0</v>
      </c>
      <c r="AX58" s="1635">
        <v>0</v>
      </c>
      <c r="AY58" s="1635">
        <v>0</v>
      </c>
      <c r="AZ58" s="1635">
        <v>0</v>
      </c>
      <c r="BA58" s="1635">
        <v>0</v>
      </c>
      <c r="BB58" s="1635">
        <v>0</v>
      </c>
      <c r="BC58" s="1635">
        <v>0</v>
      </c>
      <c r="BD58" s="1635">
        <v>0</v>
      </c>
      <c r="BE58" s="1635">
        <v>0</v>
      </c>
      <c r="BF58" s="1635">
        <v>0</v>
      </c>
      <c r="BG58" s="1635">
        <v>0</v>
      </c>
      <c r="BH58" s="1635">
        <v>0</v>
      </c>
      <c r="BI58" s="1635">
        <v>0</v>
      </c>
      <c r="BJ58" s="1635">
        <v>0</v>
      </c>
      <c r="BK58" s="1635">
        <v>0</v>
      </c>
      <c r="BL58" s="1155">
        <v>4</v>
      </c>
      <c r="BM58" s="1155">
        <v>115</v>
      </c>
      <c r="BN58" s="511">
        <v>10</v>
      </c>
      <c r="BO58" s="511">
        <v>10</v>
      </c>
      <c r="BP58" s="511">
        <v>10</v>
      </c>
      <c r="BQ58" s="511">
        <v>10</v>
      </c>
      <c r="BR58" s="511">
        <v>10</v>
      </c>
      <c r="BS58" s="1155">
        <v>23</v>
      </c>
    </row>
  </sheetData>
  <sheetProtection formatColumns="0" formatRows="0" autoFilter="0" sort="0" insertRows="0" insertColumns="1" deleteRows="0" deleteColumns="0"/>
  <mergeCells count="185">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55:BM55"/>
    <mergeCell ref="T57:BM57"/>
    <mergeCell ref="Q45:Q48"/>
    <mergeCell ref="V45:AB45"/>
    <mergeCell ref="AC45:BL45"/>
    <mergeCell ref="AF46:AF47"/>
    <mergeCell ref="AG46:AG47"/>
    <mergeCell ref="BM46:BM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P46:AP47"/>
    <mergeCell ref="AN46:AN47"/>
    <mergeCell ref="AO46:AO47"/>
    <mergeCell ref="AM46:AM47"/>
    <mergeCell ref="AW46:AW47"/>
    <mergeCell ref="AU46:AU47"/>
    <mergeCell ref="AV46:AV47"/>
    <mergeCell ref="AT46:AT47"/>
    <mergeCell ref="AB46:AB47"/>
    <mergeCell ref="Z46:Z47"/>
    <mergeCell ref="AA46:AA47"/>
    <mergeCell ref="Y46:Y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BFE91-17C3-D665-2FF5-5AB16F3178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9E81B-BA31-6BBD-44FC-D5D8258E5C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498</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4276-9FCC-9E0B-65DD-DBC6BCA8FF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499</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499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499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92DDD-AE74-7ADA-0F36-4C20534DB6A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45778.57576388889</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811-2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45778.57576388889</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811-2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500</v>
      </c>
      <c r="U37" s="337"/>
      <c r="V37" s="2275"/>
      <c r="W37" s="2275"/>
      <c r="X37" s="2275"/>
      <c r="Y37" s="2275"/>
      <c r="Z37" s="2275"/>
      <c r="AA37" s="2209" t="s">
        <v>430</v>
      </c>
      <c r="AB37" s="2208" t="s">
        <v>501</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133</v>
      </c>
      <c r="C40" s="1266" t="s">
        <v>134</v>
      </c>
      <c r="D40" s="1266" t="s">
        <v>135</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202</v>
      </c>
      <c r="B43" s="1267" t="s">
        <v>203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202</v>
      </c>
      <c r="B44" s="1267" t="s">
        <v>203</v>
      </c>
      <c r="C44" s="1267" t="s">
        <v>204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202</v>
      </c>
      <c r="B45" s="1267" t="s">
        <v>203</v>
      </c>
      <c r="C45" s="1267" t="s">
        <v>204</v>
      </c>
      <c r="D45" s="1267" t="s">
        <v>205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202</v>
      </c>
      <c r="B46" s="1375" t="s">
        <v>203</v>
      </c>
      <c r="C46" s="1375" t="s">
        <v>204</v>
      </c>
      <c r="D46" s="1375" t="s">
        <v>205</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202</v>
      </c>
      <c r="B47" s="1375" t="s">
        <v>203</v>
      </c>
      <c r="C47" s="1375" t="s">
        <v>204</v>
      </c>
      <c r="D47" s="1375" t="s">
        <v>205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202</v>
      </c>
      <c r="B48" s="1267" t="s">
        <v>203</v>
      </c>
      <c r="C48" s="1267" t="s">
        <v>204</v>
      </c>
      <c r="D48" s="1267" t="s">
        <v>205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202</v>
      </c>
      <c r="B49" s="1267" t="s">
        <v>203</v>
      </c>
      <c r="C49" s="1267" t="s">
        <v>204</v>
      </c>
      <c r="D49" s="1267" t="s">
        <v>205</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202</v>
      </c>
      <c r="B50" s="1375" t="s">
        <v>203</v>
      </c>
      <c r="C50" s="1375" t="s">
        <v>204</v>
      </c>
      <c r="D50" s="1375" t="s">
        <v>205</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202</v>
      </c>
      <c r="B51" s="1375" t="s">
        <v>203</v>
      </c>
      <c r="C51" s="1375" t="s">
        <v>204</v>
      </c>
      <c r="D51" s="1375" t="s">
        <v>205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202</v>
      </c>
      <c r="B52" s="1375" t="s">
        <v>203</v>
      </c>
      <c r="C52" s="1375" t="s">
        <v>204</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202</v>
      </c>
      <c r="B53" s="1375" t="s">
        <v>203</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202</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202</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F72FD-F696-7741-C3D5-C2BAF7C141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45778.57576388889</v>
      </c>
      <c r="W32" s="2264"/>
      <c r="X32" s="2264"/>
      <c r="Y32" s="2264"/>
      <c r="Z32" s="2264"/>
      <c r="AA32" s="2264"/>
      <c r="AB32" s="2264"/>
      <c r="AC32" s="326"/>
      <c r="AD32" s="2264" t="str">
        <f>IF(TITLE_DATE_PR_CHANGE="",IF(TITLE_DATE_PR="","",TITLE_DATE_PR),TITLE_DATE_PR_CHANGE)</f>
        <v>45778.57576388889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811-2</v>
      </c>
      <c r="W33" s="2251"/>
      <c r="X33" s="2251"/>
      <c r="Y33" s="2251"/>
      <c r="Z33" s="2251"/>
      <c r="AA33" s="2251"/>
      <c r="AB33" s="2251"/>
      <c r="AC33" s="326"/>
      <c r="AD33" s="2251" t="str">
        <f>IF(TITLE_NUMBER_PR_CHANGE="",IF(TITLE_NUMBER_PR="","",TITLE_NUMBER_PR),TITLE_NUMBER_PR_CHANGE)</f>
        <v>811-2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45778.57576388889</v>
      </c>
      <c r="W36" s="2264"/>
      <c r="X36" s="2264"/>
      <c r="Y36" s="2264"/>
      <c r="Z36" s="2264"/>
      <c r="AA36" s="2264"/>
      <c r="AB36" s="2264"/>
      <c r="AC36" s="326"/>
      <c r="AD36" s="2264" t="str">
        <f>IF(TITLE_DATE_PR_CHANGE="",IF(TITLE_DATE_PR="","",TITLE_DATE_PR),TITLE_DATE_PR_CHANGE)</f>
        <v>45778.57576388889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811-2</v>
      </c>
      <c r="W37" s="2251"/>
      <c r="X37" s="2251"/>
      <c r="Y37" s="2251"/>
      <c r="Z37" s="2251"/>
      <c r="AA37" s="2251"/>
      <c r="AB37" s="2251"/>
      <c r="AC37" s="326"/>
      <c r="AD37" s="2251" t="str">
        <f>IF(TITLE_NUMBER_PR_CHANGE="",IF(TITLE_NUMBER_PR="","",TITLE_NUMBER_PR),TITLE_NUMBER_PR_CHANGE)</f>
        <v>811-2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516</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516</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71A0F-A3DE-FBF8-BC8C-9DA78591BE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483" t="s">
        <v>519</v>
      </c>
      <c r="W39" s="1222" t="s">
        <v>520</v>
      </c>
      <c r="X39" s="1222" t="s">
        <v>494</v>
      </c>
      <c r="Y39" s="1489" t="s">
        <v>446</v>
      </c>
      <c r="Z39" s="2270" t="s">
        <v>447</v>
      </c>
      <c r="AA39" s="2271"/>
      <c r="AB39" s="2279"/>
      <c r="AC39" s="1483" t="s">
        <v>519</v>
      </c>
      <c r="AD39" s="1222" t="s">
        <v>520</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521</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521</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521</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E7728-9ECA-7018-50AF-350FBD2378F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326"/>
      <c r="AC28" s="2264" t="str">
        <f>IF(TITLE_DATE_PR_CHANGE="",IF(TITLE_DATE_PR="","",TITLE_DATE_PR),TITLE_DATE_PR_CHANGE)</f>
        <v>45778.57576388889</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326"/>
      <c r="AC29" s="2251" t="str">
        <f>IF(TITLE_NUMBER_PR_CHANGE="",IF(TITLE_NUMBER_PR="","",TITLE_NUMBER_PR),TITLE_NUMBER_PR_CHANGE)</f>
        <v>811-2</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326"/>
      <c r="AC32" s="2264" t="str">
        <f>IF(TITLE_DATE_PR_CHANGE="",IF(TITLE_DATE_PR="","",TITLE_DATE_PR),TITLE_DATE_PR_CHANGE)</f>
        <v>45778.57576388889</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326"/>
      <c r="AC33" s="2251" t="str">
        <f>IF(TITLE_NUMBER_PR_CHANGE="",IF(TITLE_NUMBER_PR="","",TITLE_NUMBER_PR),TITLE_NUMBER_PR_CHANGE)</f>
        <v>811-2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133</v>
      </c>
      <c r="C39" s="1370" t="s">
        <v>134</v>
      </c>
      <c r="D39" s="1370" t="s">
        <v>135</v>
      </c>
      <c r="E39" s="1364" t="s">
        <v>437</v>
      </c>
      <c r="F39" s="1364" t="s">
        <v>438</v>
      </c>
      <c r="G39" s="1364" t="s">
        <v>439</v>
      </c>
      <c r="H39" s="1364"/>
      <c r="I39" s="1364" t="s">
        <v>490</v>
      </c>
      <c r="J39" s="1364" t="s">
        <v>442</v>
      </c>
      <c r="K39" s="1364" t="s">
        <v>491</v>
      </c>
      <c r="L39" s="1364" t="s">
        <v>418</v>
      </c>
      <c r="Q39" s="376"/>
      <c r="R39" s="376"/>
      <c r="S39" s="2273"/>
      <c r="T39" s="2209"/>
      <c r="U39" s="302"/>
      <c r="V39" s="1483" t="s">
        <v>519</v>
      </c>
      <c r="W39" s="1222" t="s">
        <v>520</v>
      </c>
      <c r="X39" s="1222" t="s">
        <v>494</v>
      </c>
      <c r="Y39" s="1489" t="s">
        <v>446</v>
      </c>
      <c r="Z39" s="2270" t="s">
        <v>447</v>
      </c>
      <c r="AA39" s="2271"/>
      <c r="AB39" s="2279"/>
      <c r="AC39" s="1483" t="s">
        <v>519</v>
      </c>
      <c r="AD39" s="1222" t="s">
        <v>520</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522</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522</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522</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61B72-2824-E9C6-0D0B-3E127618D4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45778.57576388889</v>
      </c>
      <c r="W32" s="2264"/>
      <c r="X32" s="2264"/>
      <c r="Y32" s="2264"/>
      <c r="Z32" s="2264"/>
      <c r="AA32" s="2264"/>
      <c r="AB32" s="2264"/>
      <c r="AC32" s="326"/>
      <c r="AD32" s="2264" t="str">
        <f>IF(TITLE_DATE_PR_CHANGE="",IF(TITLE_DATE_PR="","",TITLE_DATE_PR),TITLE_DATE_PR_CHANGE)</f>
        <v>45778.57576388889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811-2</v>
      </c>
      <c r="W33" s="2251"/>
      <c r="X33" s="2251"/>
      <c r="Y33" s="2251"/>
      <c r="Z33" s="2251"/>
      <c r="AA33" s="2251"/>
      <c r="AB33" s="2251"/>
      <c r="AC33" s="326"/>
      <c r="AD33" s="2251" t="str">
        <f>IF(TITLE_NUMBER_PR_CHANGE="",IF(TITLE_NUMBER_PR="","",TITLE_NUMBER_PR),TITLE_NUMBER_PR_CHANGE)</f>
        <v>811-2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45778.57576388889</v>
      </c>
      <c r="W36" s="2264"/>
      <c r="X36" s="2264"/>
      <c r="Y36" s="2264"/>
      <c r="Z36" s="2264"/>
      <c r="AA36" s="2264"/>
      <c r="AB36" s="2264"/>
      <c r="AC36" s="326"/>
      <c r="AD36" s="2264" t="str">
        <f>IF(TITLE_DATE_PR_CHANGE="",IF(TITLE_DATE_PR="","",TITLE_DATE_PR),TITLE_DATE_PR_CHANGE)</f>
        <v>45778.57576388889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811-2</v>
      </c>
      <c r="W37" s="2251"/>
      <c r="X37" s="2251"/>
      <c r="Y37" s="2251"/>
      <c r="Z37" s="2251"/>
      <c r="AA37" s="2251"/>
      <c r="AB37" s="2251"/>
      <c r="AC37" s="326"/>
      <c r="AD37" s="2251" t="str">
        <f>IF(TITLE_NUMBER_PR_CHANGE="",IF(TITLE_NUMBER_PR="","",TITLE_NUMBER_PR),TITLE_NUMBER_PR_CHANGE)</f>
        <v>811-2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530</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530</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037AA-63F6-F364-199E-8230AEF7070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2264"/>
      <c r="AC28" s="2264"/>
      <c r="AD28" s="2264"/>
      <c r="AE28" s="2264"/>
      <c r="AF28" s="326"/>
      <c r="AG28" s="2264" t="str">
        <f>IF(TITLE_DATE_PR_CHANGE="",IF(TITLE_DATE_PR="","",TITLE_DATE_PR),TITLE_DATE_PR_CHANGE)</f>
        <v>45778.57576388889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2251"/>
      <c r="AC29" s="2251"/>
      <c r="AD29" s="2251"/>
      <c r="AE29" s="2251"/>
      <c r="AF29" s="326"/>
      <c r="AG29" s="2251" t="str">
        <f>IF(TITLE_NUMBER_PR_CHANGE="",IF(TITLE_NUMBER_PR="","",TITLE_NUMBER_PR),TITLE_NUMBER_PR_CHANGE)</f>
        <v>811-2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2264"/>
      <c r="AC32" s="2264"/>
      <c r="AD32" s="2264"/>
      <c r="AE32" s="2264"/>
      <c r="AF32" s="326"/>
      <c r="AG32" s="2264" t="str">
        <f>IF(TITLE_DATE_PR_CHANGE="",IF(TITLE_DATE_PR="","",TITLE_DATE_PR),TITLE_DATE_PR_CHANGE)</f>
        <v>45778.57576388889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2251"/>
      <c r="AC33" s="2251"/>
      <c r="AD33" s="2251"/>
      <c r="AE33" s="2251"/>
      <c r="AF33" s="326"/>
      <c r="AG33" s="2251" t="str">
        <f>IF(TITLE_NUMBER_PR_CHANGE="",IF(TITLE_NUMBER_PR="","",TITLE_NUMBER_PR),TITLE_NUMBER_PR_CHANGE)</f>
        <v>811-2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133</v>
      </c>
      <c r="C40" s="1370" t="s">
        <v>134</v>
      </c>
      <c r="D40" s="1370" t="s">
        <v>135</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A9795-D36C-808F-6FCA-D641A3FF78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45778.57576388889</v>
      </c>
      <c r="W28" s="2264"/>
      <c r="X28" s="2264"/>
      <c r="Y28" s="2264"/>
      <c r="Z28" s="2264"/>
      <c r="AA28" s="2264"/>
      <c r="AB28" s="2264"/>
      <c r="AC28" s="2264"/>
      <c r="AD28" s="2264"/>
      <c r="AE28" s="2264"/>
      <c r="AF28" s="326"/>
      <c r="AG28" s="2264" t="str">
        <f>IF(TITLE_DATE_PR_CHANGE="",IF(TITLE_DATE_PR="","",TITLE_DATE_PR),TITLE_DATE_PR_CHANGE)</f>
        <v>45778.57576388889</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811-2</v>
      </c>
      <c r="W29" s="2251"/>
      <c r="X29" s="2251"/>
      <c r="Y29" s="2251"/>
      <c r="Z29" s="2251"/>
      <c r="AA29" s="2251"/>
      <c r="AB29" s="2251"/>
      <c r="AC29" s="2251"/>
      <c r="AD29" s="2251"/>
      <c r="AE29" s="2251"/>
      <c r="AF29" s="326"/>
      <c r="AG29" s="2251" t="str">
        <f>IF(TITLE_NUMBER_PR_CHANGE="",IF(TITLE_NUMBER_PR="","",TITLE_NUMBER_PR),TITLE_NUMBER_PR_CHANGE)</f>
        <v>811-2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45778.57576388889</v>
      </c>
      <c r="W32" s="2264"/>
      <c r="X32" s="2264"/>
      <c r="Y32" s="2264"/>
      <c r="Z32" s="2264"/>
      <c r="AA32" s="2264"/>
      <c r="AB32" s="2264"/>
      <c r="AC32" s="2264"/>
      <c r="AD32" s="2264"/>
      <c r="AE32" s="2264"/>
      <c r="AF32" s="326"/>
      <c r="AG32" s="2264" t="str">
        <f>IF(TITLE_DATE_PR_CHANGE="",IF(TITLE_DATE_PR="","",TITLE_DATE_PR),TITLE_DATE_PR_CHANGE)</f>
        <v>45778.57576388889</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811-2</v>
      </c>
      <c r="W33" s="2251"/>
      <c r="X33" s="2251"/>
      <c r="Y33" s="2251"/>
      <c r="Z33" s="2251"/>
      <c r="AA33" s="2251"/>
      <c r="AB33" s="2251"/>
      <c r="AC33" s="2251"/>
      <c r="AD33" s="2251"/>
      <c r="AE33" s="2251"/>
      <c r="AF33" s="326"/>
      <c r="AG33" s="2251" t="str">
        <f>IF(TITLE_NUMBER_PR_CHANGE="",IF(TITLE_NUMBER_PR="","",TITLE_NUMBER_PR),TITLE_NUMBER_PR_CHANGE)</f>
        <v>811-2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436</v>
      </c>
      <c r="AD38" s="2313"/>
      <c r="AE38" s="2314"/>
      <c r="AF38" s="2278"/>
      <c r="AG38" s="2366" t="s">
        <v>533</v>
      </c>
      <c r="AH38" s="2365" t="s">
        <v>534</v>
      </c>
      <c r="AI38" s="2365"/>
      <c r="AJ38" s="2365"/>
      <c r="AK38" s="2365" t="s">
        <v>535</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133</v>
      </c>
      <c r="C40" s="1370" t="s">
        <v>134</v>
      </c>
      <c r="D40" s="1370" t="s">
        <v>135</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539</v>
      </c>
      <c r="Y40" s="1983" t="s">
        <v>540</v>
      </c>
      <c r="Z40" s="2365"/>
      <c r="AA40" s="1983" t="s">
        <v>541</v>
      </c>
      <c r="AB40" s="1983" t="s">
        <v>542</v>
      </c>
      <c r="AC40" s="1489" t="s">
        <v>446</v>
      </c>
      <c r="AD40" s="2270" t="s">
        <v>447</v>
      </c>
      <c r="AE40" s="2271"/>
      <c r="AF40" s="2279"/>
      <c r="AG40" s="2366"/>
      <c r="AH40" s="2365"/>
      <c r="AI40" s="1983" t="s">
        <v>539</v>
      </c>
      <c r="AJ40" s="1983" t="s">
        <v>540</v>
      </c>
      <c r="AK40" s="2365"/>
      <c r="AL40" s="1983" t="s">
        <v>541</v>
      </c>
      <c r="AM40" s="1983" t="s">
        <v>542</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961F4-1768-34AC-2631-F57119C073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507</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45778.57576388889</v>
      </c>
      <c r="W32" s="2264"/>
      <c r="X32" s="2264"/>
      <c r="Y32" s="2264"/>
      <c r="Z32" s="2264"/>
      <c r="AA32" s="2264"/>
      <c r="AB32" s="2264"/>
      <c r="AC32" s="326"/>
      <c r="AD32" s="2264" t="str">
        <f>IF(TITLE_DATE_PR_CHANGE="",IF(TITLE_DATE_PR="","",TITLE_DATE_PR),TITLE_DATE_PR_CHANGE)</f>
        <v>45778.57576388889</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811-2</v>
      </c>
      <c r="W33" s="2251"/>
      <c r="X33" s="2251"/>
      <c r="Y33" s="2251"/>
      <c r="Z33" s="2251"/>
      <c r="AA33" s="2251"/>
      <c r="AB33" s="2251"/>
      <c r="AC33" s="326"/>
      <c r="AD33" s="2251" t="str">
        <f>IF(TITLE_NUMBER_PR_CHANGE="",IF(TITLE_NUMBER_PR="","",TITLE_NUMBER_PR),TITLE_NUMBER_PR_CHANGE)</f>
        <v>811-2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45778.57576388889</v>
      </c>
      <c r="W36" s="2264"/>
      <c r="X36" s="2264"/>
      <c r="Y36" s="2264"/>
      <c r="Z36" s="2264"/>
      <c r="AA36" s="2264"/>
      <c r="AB36" s="2264"/>
      <c r="AC36" s="326"/>
      <c r="AD36" s="2264" t="str">
        <f>IF(TITLE_DATE_PR_CHANGE="",IF(TITLE_DATE_PR="","",TITLE_DATE_PR),TITLE_DATE_PR_CHANGE)</f>
        <v>45778.57576388889</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811-2</v>
      </c>
      <c r="W37" s="2251"/>
      <c r="X37" s="2251"/>
      <c r="Y37" s="2251"/>
      <c r="Z37" s="2251"/>
      <c r="AA37" s="2251"/>
      <c r="AB37" s="2251"/>
      <c r="AC37" s="326"/>
      <c r="AD37" s="2251" t="str">
        <f>IF(TITLE_NUMBER_PR_CHANGE="",IF(TITLE_NUMBER_PR="","",TITLE_NUMBER_PR),TITLE_NUMBER_PR_CHANGE)</f>
        <v>811-2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508</v>
      </c>
      <c r="U41" s="301"/>
      <c r="V41" s="2274" t="s">
        <v>429</v>
      </c>
      <c r="W41" s="2275"/>
      <c r="X41" s="2275"/>
      <c r="Y41" s="2275"/>
      <c r="Z41" s="2275"/>
      <c r="AA41" s="2275"/>
      <c r="AB41" s="2276"/>
      <c r="AC41" s="2277" t="s">
        <v>430</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133</v>
      </c>
      <c r="C44" s="1370" t="s">
        <v>134</v>
      </c>
      <c r="D44" s="1370" t="s">
        <v>135</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31D47-52DF-FF1F-D3DB-E842E91D21B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581</v>
      </c>
      <c r="C82" s="735"/>
      <c r="D82" s="733"/>
      <c r="E82" s="546" t="str">
        <f>FHD_NUM_P_44</f>
        <v>7</v>
      </c>
      <c r="F82" s="1880" t="str">
        <f>FHD_P_44</f>
        <v>Объём поднятой воды</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9C8AB-D08A-DEE3-1686-468757CBEC2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146</v>
      </c>
      <c r="P11" s="1025" t="s">
        <v>147</v>
      </c>
      <c r="Q11" s="1025" t="s">
        <v>148</v>
      </c>
      <c r="R11" s="1025" t="s">
        <v>149</v>
      </c>
      <c r="S11" s="1025" t="s">
        <v>150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903AF-9851-719F-A97B-3530843E3DE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Муниципальное унитарное предприятие "Невельские коммунальные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147</v>
      </c>
      <c r="C204" s="987" t="s">
        <v>147</v>
      </c>
      <c r="D204" s="987" t="s">
        <v>147</v>
      </c>
      <c r="E204" s="987" t="s">
        <v>147</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4287A-2FE8-8E23-41EA-ABF37E863E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488</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691</v>
      </c>
      <c r="C10" s="2053" t="s">
        <v>692</v>
      </c>
      <c r="D10" s="2052" t="s">
        <v>628</v>
      </c>
      <c r="E10" s="2056" t="s">
        <v>629</v>
      </c>
      <c r="F10" s="2056" t="s">
        <v>629</v>
      </c>
      <c r="H10" s="376"/>
      <c r="I10" s="2024" t="s">
        <v>108</v>
      </c>
      <c r="J10" s="1886" t="s">
        <v>693</v>
      </c>
      <c r="K10" s="2018" t="s">
        <v>308</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308</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146</v>
      </c>
      <c r="F16" s="2055" t="s">
        <v>146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18C67-84E4-4E57-C44C-994BEECF43E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705</v>
      </c>
      <c r="G15" s="1646" t="s">
        <v>553</v>
      </c>
      <c r="H15" s="557"/>
      <c r="I15" s="557"/>
      <c r="J15" s="289" t="s">
        <v>706</v>
      </c>
      <c r="K15" s="543" t="s">
        <v>631</v>
      </c>
      <c r="AF15" s="1631">
        <v>19</v>
      </c>
    </row>
    <row customHeight="1" ht="35.699999999999996">
      <c r="D16" s="1638"/>
      <c r="E16" s="1630" t="s">
        <v>109</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309</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312</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89</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98</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93855-A7EC-7079-CD3D-E42D56C8F90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Муниципальное унитарное предприятие "Невельские коммунальные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776</v>
      </c>
      <c r="G15" s="1657" t="s">
        <v>553</v>
      </c>
      <c r="H15" s="557"/>
      <c r="I15" s="557"/>
      <c r="J15" s="289" t="s">
        <v>777</v>
      </c>
      <c r="K15" s="543" t="s">
        <v>631</v>
      </c>
      <c r="AF15" s="1631">
        <v>19</v>
      </c>
    </row>
    <row customHeight="1" ht="24">
      <c r="D16" s="1638"/>
      <c r="E16" s="1630" t="s">
        <v>109</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309</v>
      </c>
      <c r="F20" s="1667" t="s">
        <v>784</v>
      </c>
      <c r="G20" s="1654" t="s">
        <v>553</v>
      </c>
      <c r="H20" s="557"/>
      <c r="I20" s="557"/>
      <c r="J20" s="289"/>
      <c r="K20" s="543"/>
      <c r="AF20" s="1631">
        <v>34</v>
      </c>
    </row>
    <row customHeight="1" ht="48.29999999999999">
      <c r="D21" s="1638"/>
      <c r="E21" s="1664" t="s">
        <v>312</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98</v>
      </c>
      <c r="F35" s="1661" t="s">
        <v>630</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8426E-C7E6-6948-DEEF-F4BAC0A7F0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572</v>
      </c>
      <c r="G18" s="680"/>
      <c r="H18" s="106"/>
      <c r="I18" s="680"/>
      <c r="J18" s="106"/>
      <c r="K18" s="289"/>
      <c r="L18" s="720"/>
      <c r="X18" s="758">
        <v>0</v>
      </c>
    </row>
    <row customHeight="1" ht="101.25" hidden="1">
      <c r="A19" s="2392"/>
      <c r="D19" s="953" t="s">
        <v>90</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98</v>
      </c>
      <c r="E31" s="279" t="s">
        <v>848</v>
      </c>
      <c r="F31" s="660" t="s">
        <v>559</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c r="A37" s="2392" t="s">
        <v>854</v>
      </c>
      <c r="B37" s="511"/>
      <c r="D37" s="953">
        <v>1</v>
      </c>
      <c r="E37" s="707" t="s">
        <v>855</v>
      </c>
      <c r="F37" s="660" t="s">
        <v>810</v>
      </c>
      <c r="G37" s="557"/>
      <c r="H37" s="519"/>
      <c r="I37" s="557"/>
      <c r="J37" s="519"/>
      <c r="K37" s="289" t="s">
        <v>856</v>
      </c>
      <c r="X37" s="758">
        <v>0</v>
      </c>
    </row>
    <row s="1635" customFormat="1" customHeight="1" ht="22.5">
      <c r="A38" s="2392"/>
      <c r="B38" s="511"/>
      <c r="D38" s="669" t="s">
        <v>109</v>
      </c>
      <c r="E38" s="1032" t="s">
        <v>857</v>
      </c>
      <c r="F38" s="1036" t="s">
        <v>547</v>
      </c>
      <c r="G38" s="1036" t="s">
        <v>547</v>
      </c>
      <c r="H38" s="1030"/>
      <c r="I38" s="1036" t="s">
        <v>547</v>
      </c>
      <c r="J38" s="1030"/>
      <c r="K38" s="1031"/>
      <c r="X38" s="758">
        <v>0</v>
      </c>
    </row>
    <row s="1635" customFormat="1" customHeight="1" ht="33.75">
      <c r="A39" s="2392"/>
      <c r="B39" s="511"/>
      <c r="D39" s="665" t="s">
        <v>712</v>
      </c>
      <c r="E39" s="723" t="s">
        <v>858</v>
      </c>
      <c r="F39" s="660" t="s">
        <v>859</v>
      </c>
      <c r="G39" s="668"/>
      <c r="H39" s="1023"/>
      <c r="I39" s="668"/>
      <c r="J39" s="1023"/>
      <c r="K39" s="289" t="s">
        <v>860</v>
      </c>
      <c r="X39" s="758">
        <v>0</v>
      </c>
    </row>
    <row s="1635" customFormat="1" customHeight="1" ht="33.75">
      <c r="A40" s="2392"/>
      <c r="B40" s="511"/>
      <c r="D40" s="665" t="s">
        <v>715</v>
      </c>
      <c r="E40" s="723" t="s">
        <v>861</v>
      </c>
      <c r="F40" s="1027" t="s">
        <v>862</v>
      </c>
      <c r="G40" s="741"/>
      <c r="H40" s="1023"/>
      <c r="I40" s="741"/>
      <c r="J40" s="1023"/>
      <c r="K40" s="289" t="s">
        <v>863</v>
      </c>
      <c r="X40" s="758">
        <v>0</v>
      </c>
    </row>
    <row s="1635" customFormat="1" customHeight="1" ht="22.5">
      <c r="A41" s="2392"/>
      <c r="B41" s="511"/>
      <c r="D41" s="665" t="s">
        <v>89</v>
      </c>
      <c r="E41" s="722" t="s">
        <v>864</v>
      </c>
      <c r="F41" s="660" t="s">
        <v>547</v>
      </c>
      <c r="G41" s="660" t="s">
        <v>547</v>
      </c>
      <c r="H41" s="1024"/>
      <c r="I41" s="660" t="s">
        <v>547</v>
      </c>
      <c r="J41" s="1024"/>
      <c r="K41" s="302"/>
      <c r="X41" s="758">
        <v>0</v>
      </c>
    </row>
    <row s="1635" customFormat="1" customHeight="1" ht="45">
      <c r="A42" s="2392"/>
      <c r="B42" s="511"/>
      <c r="D42" s="665" t="s">
        <v>326</v>
      </c>
      <c r="E42" s="723" t="s">
        <v>865</v>
      </c>
      <c r="F42" s="660" t="s">
        <v>559</v>
      </c>
      <c r="G42" s="557"/>
      <c r="H42" s="1024"/>
      <c r="I42" s="557"/>
      <c r="J42" s="1024"/>
      <c r="K42" s="302" t="s">
        <v>866</v>
      </c>
      <c r="X42" s="758">
        <v>0</v>
      </c>
    </row>
    <row s="1635" customFormat="1" customHeight="1" ht="45">
      <c r="A43" s="2392"/>
      <c r="B43" s="511"/>
      <c r="D43" s="665" t="s">
        <v>334</v>
      </c>
      <c r="E43" s="667" t="s">
        <v>867</v>
      </c>
      <c r="F43" s="1028" t="s">
        <v>559</v>
      </c>
      <c r="G43" s="742"/>
      <c r="H43" s="1023"/>
      <c r="I43" s="742"/>
      <c r="J43" s="1023"/>
      <c r="K43" s="302" t="s">
        <v>868</v>
      </c>
      <c r="X43" s="758">
        <v>0</v>
      </c>
    </row>
    <row s="1635" customFormat="1" customHeight="1" ht="11.25">
      <c r="A44" s="2392"/>
      <c r="B44" s="511"/>
      <c r="D44" s="665" t="s">
        <v>90</v>
      </c>
      <c r="E44" s="666" t="s">
        <v>869</v>
      </c>
      <c r="F44" s="660" t="s">
        <v>859</v>
      </c>
      <c r="G44" s="668"/>
      <c r="H44" s="1023"/>
      <c r="I44" s="668"/>
      <c r="J44" s="1023"/>
      <c r="K44" s="289"/>
      <c r="X44" s="758">
        <v>0</v>
      </c>
    </row>
    <row s="1635" customFormat="1" customHeight="1" ht="11.25">
      <c r="A45" s="2392"/>
      <c r="B45" s="511"/>
      <c r="D45" s="665" t="s">
        <v>754</v>
      </c>
      <c r="E45" s="667" t="s">
        <v>870</v>
      </c>
      <c r="F45" s="660" t="s">
        <v>859</v>
      </c>
      <c r="G45" s="668"/>
      <c r="H45" s="1023"/>
      <c r="I45" s="668"/>
      <c r="J45" s="1023"/>
      <c r="K45" s="289"/>
      <c r="X45" s="758">
        <v>0</v>
      </c>
    </row>
    <row s="1635" customFormat="1" customHeight="1" ht="11.25">
      <c r="A46" s="2392"/>
      <c r="B46" s="511"/>
      <c r="D46" s="665" t="s">
        <v>796</v>
      </c>
      <c r="E46" s="667" t="s">
        <v>871</v>
      </c>
      <c r="F46" s="660" t="s">
        <v>859</v>
      </c>
      <c r="G46" s="668"/>
      <c r="H46" s="1023"/>
      <c r="I46" s="668"/>
      <c r="J46" s="1023"/>
      <c r="K46" s="289"/>
      <c r="X46" s="758">
        <v>0</v>
      </c>
    </row>
    <row s="1635" customFormat="1" customHeight="1" ht="11.25">
      <c r="A47" s="2392"/>
      <c r="B47" s="511"/>
      <c r="D47" s="665" t="s">
        <v>799</v>
      </c>
      <c r="E47" s="667" t="s">
        <v>872</v>
      </c>
      <c r="F47" s="660" t="s">
        <v>859</v>
      </c>
      <c r="G47" s="668"/>
      <c r="H47" s="1023"/>
      <c r="I47" s="668"/>
      <c r="J47" s="1023"/>
      <c r="K47" s="289"/>
      <c r="X47" s="758">
        <v>0</v>
      </c>
    </row>
    <row s="1635" customFormat="1" customHeight="1" ht="11.25">
      <c r="A48" s="2392"/>
      <c r="B48" s="511"/>
      <c r="D48" s="665" t="s">
        <v>873</v>
      </c>
      <c r="E48" s="671" t="s">
        <v>874</v>
      </c>
      <c r="F48" s="660" t="s">
        <v>859</v>
      </c>
      <c r="G48" s="668"/>
      <c r="H48" s="1023"/>
      <c r="I48" s="668"/>
      <c r="J48" s="1023"/>
      <c r="K48" s="289"/>
      <c r="X48" s="758">
        <v>0</v>
      </c>
    </row>
    <row s="1635" customFormat="1" customHeight="1" ht="11.25">
      <c r="A49" s="2392"/>
      <c r="B49" s="511"/>
      <c r="D49" s="665" t="s">
        <v>875</v>
      </c>
      <c r="E49" s="671" t="s">
        <v>876</v>
      </c>
      <c r="F49" s="660" t="s">
        <v>859</v>
      </c>
      <c r="G49" s="668"/>
      <c r="H49" s="1023"/>
      <c r="I49" s="668"/>
      <c r="J49" s="1023"/>
      <c r="K49" s="289"/>
      <c r="X49" s="758">
        <v>0</v>
      </c>
    </row>
    <row s="1635" customFormat="1" customHeight="1" ht="11.25">
      <c r="A50" s="2392"/>
      <c r="B50" s="511"/>
      <c r="D50" s="665" t="s">
        <v>877</v>
      </c>
      <c r="E50" s="667" t="s">
        <v>878</v>
      </c>
      <c r="F50" s="660" t="s">
        <v>859</v>
      </c>
      <c r="G50" s="668"/>
      <c r="H50" s="1023"/>
      <c r="I50" s="668"/>
      <c r="J50" s="1023"/>
      <c r="K50" s="289"/>
      <c r="X50" s="758">
        <v>0</v>
      </c>
    </row>
    <row s="1635" customFormat="1" customHeight="1" ht="11.25">
      <c r="A51" s="2392"/>
      <c r="B51" s="511"/>
      <c r="D51" s="665" t="s">
        <v>879</v>
      </c>
      <c r="E51" s="667" t="s">
        <v>880</v>
      </c>
      <c r="F51" s="660" t="s">
        <v>859</v>
      </c>
      <c r="G51" s="668"/>
      <c r="H51" s="1023"/>
      <c r="I51" s="668"/>
      <c r="J51" s="1023"/>
      <c r="K51" s="289"/>
      <c r="X51" s="758">
        <v>0</v>
      </c>
    </row>
    <row s="1635" customFormat="1" customHeight="1" ht="45">
      <c r="A52" s="2392"/>
      <c r="B52" s="511"/>
      <c r="D52" s="665" t="s">
        <v>98</v>
      </c>
      <c r="E52" s="666" t="s">
        <v>881</v>
      </c>
      <c r="F52" s="660" t="s">
        <v>859</v>
      </c>
      <c r="G52" s="668"/>
      <c r="H52" s="1023"/>
      <c r="I52" s="668"/>
      <c r="J52" s="1023"/>
      <c r="K52" s="289"/>
      <c r="X52" s="758">
        <v>0</v>
      </c>
    </row>
    <row s="1635" customFormat="1" customHeight="1" ht="11.25">
      <c r="A53" s="2392"/>
      <c r="B53" s="511"/>
      <c r="D53" s="665" t="s">
        <v>315</v>
      </c>
      <c r="E53" s="667" t="s">
        <v>870</v>
      </c>
      <c r="F53" s="660" t="s">
        <v>859</v>
      </c>
      <c r="G53" s="668"/>
      <c r="H53" s="1023"/>
      <c r="I53" s="668"/>
      <c r="J53" s="1023"/>
      <c r="K53" s="289"/>
      <c r="X53" s="758">
        <v>0</v>
      </c>
    </row>
    <row s="1635" customFormat="1" customHeight="1" ht="11.25">
      <c r="A54" s="2392"/>
      <c r="B54" s="511"/>
      <c r="D54" s="665" t="s">
        <v>882</v>
      </c>
      <c r="E54" s="667" t="s">
        <v>871</v>
      </c>
      <c r="F54" s="660" t="s">
        <v>859</v>
      </c>
      <c r="G54" s="668"/>
      <c r="H54" s="1023"/>
      <c r="I54" s="668"/>
      <c r="J54" s="1023"/>
      <c r="K54" s="289"/>
      <c r="X54" s="758">
        <v>0</v>
      </c>
    </row>
    <row s="1635" customFormat="1" customHeight="1" ht="11.25">
      <c r="A55" s="2392"/>
      <c r="B55" s="511"/>
      <c r="D55" s="665" t="s">
        <v>883</v>
      </c>
      <c r="E55" s="667" t="s">
        <v>872</v>
      </c>
      <c r="F55" s="660" t="s">
        <v>859</v>
      </c>
      <c r="G55" s="668"/>
      <c r="H55" s="1023"/>
      <c r="I55" s="668"/>
      <c r="J55" s="1023"/>
      <c r="K55" s="289"/>
      <c r="X55" s="758">
        <v>0</v>
      </c>
    </row>
    <row s="1635" customFormat="1" customHeight="1" ht="11.25">
      <c r="A56" s="2392"/>
      <c r="B56" s="511"/>
      <c r="D56" s="665" t="s">
        <v>884</v>
      </c>
      <c r="E56" s="671" t="s">
        <v>874</v>
      </c>
      <c r="F56" s="660" t="s">
        <v>859</v>
      </c>
      <c r="G56" s="668"/>
      <c r="H56" s="1023"/>
      <c r="I56" s="668"/>
      <c r="J56" s="1023"/>
      <c r="K56" s="289"/>
      <c r="X56" s="758">
        <v>0</v>
      </c>
    </row>
    <row s="1635" customFormat="1" customHeight="1" ht="11.25">
      <c r="A57" s="2392"/>
      <c r="B57" s="511"/>
      <c r="D57" s="665" t="s">
        <v>885</v>
      </c>
      <c r="E57" s="671" t="s">
        <v>876</v>
      </c>
      <c r="F57" s="660" t="s">
        <v>859</v>
      </c>
      <c r="G57" s="668"/>
      <c r="H57" s="1023"/>
      <c r="I57" s="668"/>
      <c r="J57" s="1023"/>
      <c r="K57" s="289"/>
      <c r="X57" s="758">
        <v>0</v>
      </c>
    </row>
    <row s="1635" customFormat="1" customHeight="1" ht="11.25">
      <c r="A58" s="2392"/>
      <c r="B58" s="511"/>
      <c r="D58" s="665" t="s">
        <v>886</v>
      </c>
      <c r="E58" s="667" t="s">
        <v>878</v>
      </c>
      <c r="F58" s="660" t="s">
        <v>859</v>
      </c>
      <c r="G58" s="668"/>
      <c r="H58" s="1023"/>
      <c r="I58" s="668"/>
      <c r="J58" s="1023"/>
      <c r="K58" s="289"/>
      <c r="X58" s="758">
        <v>0</v>
      </c>
    </row>
    <row s="1635" customFormat="1" customHeight="1" ht="11.25">
      <c r="A59" s="2392"/>
      <c r="B59" s="511"/>
      <c r="D59" s="665" t="s">
        <v>887</v>
      </c>
      <c r="E59" s="667" t="s">
        <v>880</v>
      </c>
      <c r="F59" s="660" t="s">
        <v>859</v>
      </c>
      <c r="G59" s="668"/>
      <c r="H59" s="1023"/>
      <c r="I59" s="668"/>
      <c r="J59" s="1023"/>
      <c r="K59" s="289"/>
      <c r="X59" s="758">
        <v>0</v>
      </c>
    </row>
    <row s="1635" customFormat="1" customHeight="1" ht="33.75">
      <c r="A60" s="2392"/>
      <c r="B60" s="511"/>
      <c r="D60" s="665" t="s">
        <v>91</v>
      </c>
      <c r="E60" s="666" t="s">
        <v>888</v>
      </c>
      <c r="F60" s="721" t="s">
        <v>559</v>
      </c>
      <c r="G60" s="742"/>
      <c r="H60" s="1023"/>
      <c r="I60" s="742"/>
      <c r="J60" s="1023"/>
      <c r="K60" s="302" t="s">
        <v>889</v>
      </c>
      <c r="X60" s="758">
        <v>0</v>
      </c>
    </row>
    <row s="1635" customFormat="1" customHeight="1" ht="33.75">
      <c r="A61" s="2392"/>
      <c r="B61" s="511"/>
      <c r="D61" s="665" t="s">
        <v>92</v>
      </c>
      <c r="E61" s="666" t="s">
        <v>890</v>
      </c>
      <c r="F61" s="726" t="s">
        <v>820</v>
      </c>
      <c r="G61" s="668"/>
      <c r="H61" s="1023"/>
      <c r="I61" s="668"/>
      <c r="J61" s="1023"/>
      <c r="K61" s="289"/>
      <c r="X61" s="758">
        <v>0</v>
      </c>
    </row>
    <row s="1635" customFormat="1" customHeight="1" ht="22.5">
      <c r="A62" s="2392"/>
      <c r="B62" s="511" t="s">
        <v>589</v>
      </c>
      <c r="D62" s="665" t="s">
        <v>110</v>
      </c>
      <c r="E62" s="666" t="s">
        <v>891</v>
      </c>
      <c r="F62" s="726" t="s">
        <v>308</v>
      </c>
      <c r="G62" s="382"/>
      <c r="H62" s="1023"/>
      <c r="I62" s="382"/>
      <c r="J62" s="1023"/>
      <c r="K62" s="289" t="s">
        <v>632</v>
      </c>
      <c r="X62" s="758">
        <v>0</v>
      </c>
    </row>
    <row s="1635" customFormat="1" customHeight="1" ht="45">
      <c r="A63" s="2392"/>
      <c r="B63" s="511" t="s">
        <v>589</v>
      </c>
      <c r="D63" s="665" t="s">
        <v>892</v>
      </c>
      <c r="E63" s="667" t="s">
        <v>893</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109</v>
      </c>
      <c r="E66" s="707" t="s">
        <v>897</v>
      </c>
      <c r="F66" s="660" t="s">
        <v>547</v>
      </c>
      <c r="G66" s="660" t="s">
        <v>547</v>
      </c>
      <c r="H66" s="519"/>
      <c r="I66" s="660" t="s">
        <v>547</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309</v>
      </c>
      <c r="E68" s="954" t="s">
        <v>899</v>
      </c>
      <c r="F68" s="660" t="s">
        <v>862</v>
      </c>
      <c r="G68" s="727"/>
      <c r="H68" s="519"/>
      <c r="I68" s="727"/>
      <c r="J68" s="519"/>
      <c r="K68" s="289"/>
      <c r="X68" s="758">
        <v>0</v>
      </c>
    </row>
    <row s="1635" customFormat="1" customHeight="1" ht="22.5" hidden="1">
      <c r="A69" s="2392"/>
      <c r="B69" s="511"/>
      <c r="D69" s="743" t="s">
        <v>312</v>
      </c>
      <c r="E69" s="954" t="s">
        <v>900</v>
      </c>
      <c r="F69" s="721" t="s">
        <v>559</v>
      </c>
      <c r="G69" s="742"/>
      <c r="H69" s="519"/>
      <c r="I69" s="742"/>
      <c r="J69" s="519"/>
      <c r="K69" s="289"/>
      <c r="X69" s="758">
        <v>0</v>
      </c>
    </row>
    <row s="1635" customFormat="1" customHeight="1" ht="22.5" hidden="1">
      <c r="A70" s="2392"/>
      <c r="B70" s="511"/>
      <c r="D70" s="743" t="s">
        <v>729</v>
      </c>
      <c r="E70" s="954" t="s">
        <v>901</v>
      </c>
      <c r="F70" s="721" t="s">
        <v>559</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559</v>
      </c>
      <c r="G72" s="742"/>
      <c r="H72" s="1023"/>
      <c r="I72" s="742"/>
      <c r="J72" s="1023"/>
      <c r="K72" s="302"/>
      <c r="X72" s="758">
        <v>0</v>
      </c>
    </row>
    <row s="1635" customFormat="1" customHeight="1" ht="33.75" hidden="1">
      <c r="A73" s="2392"/>
      <c r="B73" s="511"/>
      <c r="D73" s="665" t="s">
        <v>98</v>
      </c>
      <c r="E73" s="666" t="s">
        <v>904</v>
      </c>
      <c r="F73" s="726" t="s">
        <v>820</v>
      </c>
      <c r="G73" s="668"/>
      <c r="H73" s="1023"/>
      <c r="I73" s="668"/>
      <c r="J73" s="1023"/>
      <c r="K73" s="289"/>
      <c r="X73" s="758">
        <v>0</v>
      </c>
    </row>
    <row s="1635" customFormat="1" customHeight="1" ht="22.5" hidden="1">
      <c r="A74" s="2392"/>
      <c r="B74" s="511" t="s">
        <v>589</v>
      </c>
      <c r="D74" s="665" t="s">
        <v>91</v>
      </c>
      <c r="E74" s="666" t="s">
        <v>905</v>
      </c>
      <c r="F74" s="726" t="s">
        <v>308</v>
      </c>
      <c r="G74" s="382"/>
      <c r="H74" s="1023"/>
      <c r="I74" s="382"/>
      <c r="J74" s="1023"/>
      <c r="K74" s="289" t="s">
        <v>632</v>
      </c>
      <c r="X74" s="758">
        <v>0</v>
      </c>
    </row>
    <row s="1635" customFormat="1" customHeight="1" ht="45" hidden="1">
      <c r="A75" s="2392"/>
      <c r="B75" s="511" t="s">
        <v>589</v>
      </c>
      <c r="D75" s="665" t="s">
        <v>653</v>
      </c>
      <c r="E75" s="667" t="s">
        <v>906</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98</v>
      </c>
      <c r="E95" s="666" t="s">
        <v>928</v>
      </c>
      <c r="F95" s="725" t="s">
        <v>559</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589</v>
      </c>
      <c r="D97" s="665" t="s">
        <v>92</v>
      </c>
      <c r="E97" s="666" t="s">
        <v>931</v>
      </c>
      <c r="F97" s="726" t="s">
        <v>308</v>
      </c>
      <c r="G97" s="385"/>
      <c r="H97" s="1023"/>
      <c r="I97" s="385"/>
      <c r="J97" s="1023"/>
      <c r="K97" s="289" t="s">
        <v>632</v>
      </c>
      <c r="X97" s="758">
        <v>0</v>
      </c>
    </row>
    <row s="1635" customFormat="1" customHeight="1" ht="45" hidden="1">
      <c r="A98" s="2392"/>
      <c r="B98" s="511" t="s">
        <v>589</v>
      </c>
      <c r="D98" s="665" t="s">
        <v>932</v>
      </c>
      <c r="E98" s="667" t="s">
        <v>933</v>
      </c>
      <c r="F98" s="721" t="s">
        <v>308</v>
      </c>
      <c r="G98" s="385"/>
      <c r="H98" s="1023"/>
      <c r="I98" s="385"/>
      <c r="J98" s="1023"/>
      <c r="K98" s="289" t="s">
        <v>632</v>
      </c>
      <c r="X98" s="758">
        <v>0</v>
      </c>
    </row>
    <row s="1635" customFormat="1" customHeight="1" ht="95.25" hidden="1">
      <c r="A99" s="2392"/>
      <c r="B99" s="511" t="s">
        <v>589</v>
      </c>
      <c r="D99" s="665" t="s">
        <v>110</v>
      </c>
      <c r="E99" s="666" t="s">
        <v>934</v>
      </c>
      <c r="F99" s="721" t="s">
        <v>308</v>
      </c>
      <c r="G99" s="385"/>
      <c r="H99" s="1023"/>
      <c r="I99" s="385"/>
      <c r="J99" s="1023"/>
      <c r="K99" s="289" t="s">
        <v>632</v>
      </c>
      <c r="X99" s="758">
        <v>0</v>
      </c>
    </row>
    <row s="1635" customFormat="1" customHeight="1" ht="22.5" hidden="1">
      <c r="A100" s="2392"/>
      <c r="B100" s="511" t="s">
        <v>589</v>
      </c>
      <c r="D100" s="665" t="s">
        <v>146</v>
      </c>
      <c r="E100" s="666" t="s">
        <v>935</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65327-9D27-CF1F-AF9C-AB4B359D89B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488</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488</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488</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488</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55DA1-3162-E889-E7D6-ED02553E24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9E52F-2E59-51B8-F89E-AF193BBF1F8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8E29E-AAE3-470C-973B-183BFB2CF0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8D4AF-9E78-C7D6-CE75-80F82A882B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4939C-AA35-B3EC-D53B-A6C839022C7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FE0BB-8299-C504-9CAF-514ECE8130E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B435-1D65-1D55-E43D-4D416A85B51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488</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488</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488</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488</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488</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98</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A6A3-F266-AB06-C615-A49F62C842E2}" mc:Ignorable="x14ac xr xr2 xr3">
  <sheetPr>
    <tabColor theme="6" tint="0.4"/>
  </sheetPr>
  <dimension ref="A1:AH352"/>
  <sheetViews>
    <sheetView showGridLines="0" zoomScale="170" workbookViewId="0">
      <pane xSplit="7" ySplit="21" topLeftCell="H220" activePane="bottomRight" state="frozen"/>
      <selection pane="bottomLeft" activeCell="A22" sqref="A22"/>
      <selection pane="topRight" activeCell="H1" sqref="H1"/>
      <selection pane="bottomRight" activeCell="L89" sqref="L89"/>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153</v>
      </c>
      <c r="B2" s="1780" t="s">
        <v>154</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153</v>
      </c>
      <c r="B5" s="1780" t="s">
        <v>154</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45778.57576388889</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811-2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120</v>
      </c>
      <c r="G20" s="2224" t="s">
        <v>121</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153</v>
      </c>
      <c r="B24" s="1780" t="s">
        <v>154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158</v>
      </c>
      <c r="B27" s="1780" t="s">
        <v>159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165</v>
      </c>
      <c r="B30" s="1780" t="s">
        <v>166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171</v>
      </c>
      <c r="B33" s="1780" t="s">
        <v>172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177</v>
      </c>
      <c r="B36" s="1780" t="s">
        <v>178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183</v>
      </c>
      <c r="B39" s="1780" t="s">
        <v>184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189</v>
      </c>
      <c r="B42" s="1780" t="s">
        <v>190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195</v>
      </c>
      <c r="B45" s="1780" t="s">
        <v>196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201</v>
      </c>
      <c r="B48" s="1780" t="s">
        <v>202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питьевую воду</v>
      </c>
      <c r="H51" s="1862"/>
      <c r="I51" s="1739">
        <v>46023.58278935185</v>
      </c>
      <c r="J51" s="1773">
        <v>46387.582962962966</v>
      </c>
      <c r="K51" s="1865" t="s">
        <v>1151</v>
      </c>
      <c r="L51" s="1862" t="s">
        <v>308</v>
      </c>
      <c r="M51" s="2170"/>
      <c r="N51" s="334"/>
      <c r="O51" s="1624"/>
      <c r="P51" s="1624"/>
      <c r="AH51" s="1631">
        <v>0</v>
      </c>
    </row>
    <row s="1635" customFormat="1" customHeight="1" ht="56.25">
      <c r="A52" s="1823"/>
      <c r="B52" s="1823"/>
      <c r="C52" s="1687"/>
      <c r="D52" s="344"/>
      <c r="E52" s="1031"/>
      <c r="F52" s="1031"/>
      <c r="G52" s="1031"/>
      <c r="H52" s="2271" t="s">
        <v>488</v>
      </c>
      <c r="I52" s="1739">
        <v>46388.58546296296</v>
      </c>
      <c r="J52" s="1773">
        <v>46752.585694444446</v>
      </c>
      <c r="K52" s="2305" t="s">
        <v>1151</v>
      </c>
      <c r="L52" s="2271" t="s">
        <v>308</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56.25">
      <c r="A53" s="1823"/>
      <c r="B53" s="1823"/>
      <c r="C53" s="1687"/>
      <c r="D53" s="344"/>
      <c r="E53" s="1031"/>
      <c r="F53" s="1031"/>
      <c r="G53" s="1031"/>
      <c r="H53" s="2271" t="s">
        <v>488</v>
      </c>
      <c r="I53" s="1739">
        <v>46753.588483796295</v>
      </c>
      <c r="J53" s="1773">
        <v>47118.588692129626</v>
      </c>
      <c r="K53" s="2305" t="s">
        <v>1151</v>
      </c>
      <c r="L53" s="2271" t="s">
        <v>308</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56.25">
      <c r="A54" s="1823"/>
      <c r="B54" s="1823"/>
      <c r="C54" s="1687"/>
      <c r="D54" s="344"/>
      <c r="E54" s="1031"/>
      <c r="F54" s="1031"/>
      <c r="G54" s="1031"/>
      <c r="H54" s="2271" t="s">
        <v>488</v>
      </c>
      <c r="I54" s="1739">
        <v>47119.59076388889</v>
      </c>
      <c r="J54" s="1773">
        <v>47483.59092592593</v>
      </c>
      <c r="K54" s="2305" t="s">
        <v>1151</v>
      </c>
      <c r="L54" s="2271" t="s">
        <v>308</v>
      </c>
      <c r="M54" s="2318"/>
      <c r="N54" s="618"/>
      <c r="O54" s="1624"/>
      <c r="P54" s="1624"/>
      <c r="Q54" s="1635"/>
      <c r="R54" s="1635"/>
      <c r="S54" s="1635"/>
      <c r="T54" s="1635"/>
      <c r="U54" s="1635"/>
      <c r="V54" s="1635"/>
      <c r="W54" s="1635"/>
      <c r="X54" s="1635"/>
      <c r="Y54" s="1635"/>
      <c r="Z54" s="1635"/>
      <c r="AA54" s="1635"/>
      <c r="AB54" s="1635"/>
      <c r="AC54" s="1635"/>
      <c r="AD54" s="1635"/>
      <c r="AE54" s="1635"/>
      <c r="AF54" s="1635"/>
      <c r="AG54" s="1635"/>
      <c r="AH54" s="1635">
        <v>0</v>
      </c>
    </row>
    <row s="1635" customFormat="1" customHeight="1" ht="56.25">
      <c r="A55" s="1823"/>
      <c r="B55" s="1823"/>
      <c r="C55" s="1687"/>
      <c r="D55" s="344"/>
      <c r="E55" s="1031"/>
      <c r="F55" s="1031"/>
      <c r="G55" s="1031"/>
      <c r="H55" s="2271" t="s">
        <v>488</v>
      </c>
      <c r="I55" s="1739">
        <v>47484.59278935185</v>
      </c>
      <c r="J55" s="1773">
        <v>47848.59289351852</v>
      </c>
      <c r="K55" s="2305" t="s">
        <v>1151</v>
      </c>
      <c r="L55" s="2271" t="s">
        <v>308</v>
      </c>
      <c r="M55" s="2318"/>
      <c r="N55" s="618"/>
      <c r="O55" s="1624"/>
      <c r="P55" s="1624"/>
      <c r="Q55" s="1635"/>
      <c r="R55" s="1635"/>
      <c r="S55" s="1635"/>
      <c r="T55" s="1635"/>
      <c r="U55" s="1635"/>
      <c r="V55" s="1635"/>
      <c r="W55" s="1635"/>
      <c r="X55" s="1635"/>
      <c r="Y55" s="1635"/>
      <c r="Z55" s="1635"/>
      <c r="AA55" s="1635"/>
      <c r="AB55" s="1635"/>
      <c r="AC55" s="1635"/>
      <c r="AD55" s="1635"/>
      <c r="AE55" s="1635"/>
      <c r="AF55" s="1635"/>
      <c r="AG55" s="1635"/>
      <c r="AH55" s="1635">
        <v>0</v>
      </c>
    </row>
    <row s="1635" customFormat="1" customHeight="1" ht="18.75">
      <c r="A56" s="1780"/>
      <c r="B56" s="1780"/>
      <c r="C56" s="369" t="s">
        <v>1144</v>
      </c>
      <c r="D56" s="2462"/>
      <c r="E56" s="2204"/>
      <c r="F56" s="2383"/>
      <c r="G56" s="2427"/>
      <c r="H56" s="1500"/>
      <c r="I56" s="651" t="s">
        <v>1145</v>
      </c>
      <c r="J56" s="571"/>
      <c r="K56" s="1500"/>
      <c r="L56" s="214"/>
      <c r="M56" s="2170"/>
      <c r="N56" s="334"/>
      <c r="O56" s="1624"/>
      <c r="P56" s="1624"/>
      <c r="AH56" s="1631">
        <v>0</v>
      </c>
    </row>
    <row s="1635" customFormat="1" customHeight="1" ht="0.75">
      <c r="A57" s="1780"/>
      <c r="B57" s="1780"/>
      <c r="C57" s="369" t="s">
        <v>1150</v>
      </c>
      <c r="D57" s="2462"/>
      <c r="E57" s="2204"/>
      <c r="F57" s="2383"/>
      <c r="G57" s="400"/>
      <c r="H57" s="1500"/>
      <c r="I57" s="651"/>
      <c r="J57" s="571"/>
      <c r="K57" s="1500"/>
      <c r="L57" s="214"/>
      <c r="M57" s="2170"/>
      <c r="N57" s="334"/>
      <c r="O57" s="1624"/>
      <c r="P57" s="1624"/>
      <c r="AH57" s="1631">
        <v>0</v>
      </c>
    </row>
    <row s="1635" customFormat="1" customHeight="1" ht="18.75" hidden="1">
      <c r="A58" s="1780" t="s">
        <v>232</v>
      </c>
      <c r="B58" s="1780" t="s">
        <v>233</v>
      </c>
      <c r="C58" s="369"/>
      <c r="D58" s="2462"/>
      <c r="E58" s="2204"/>
      <c r="F58" s="2383" t="str">
        <f>INDEX(PT_DIFFERENTIATION_VTAR,MATCH(A58,PT_DIFFERENTIATION_VTAR_ID,0))</f>
        <v>Тариф на техническую воду</v>
      </c>
      <c r="G58" s="2427" t="str">
        <f>INDEX(PT_DIFFERENTIATION_NTAR,MATCH(B58,PT_DIFFERENTIATION_NTAR_ID,0))</f>
        <v/>
      </c>
      <c r="H58" s="1862"/>
      <c r="I58" s="1739"/>
      <c r="J58" s="1773"/>
      <c r="K58" s="1865"/>
      <c r="L58" s="1862" t="s">
        <v>308</v>
      </c>
      <c r="M58" s="2170"/>
      <c r="N58" s="334"/>
      <c r="O58" s="1624"/>
      <c r="P58" s="1624"/>
      <c r="AH58" s="1631">
        <v>0</v>
      </c>
    </row>
    <row s="1635" customFormat="1" customHeight="1" ht="18.75" hidden="1">
      <c r="A59" s="1780"/>
      <c r="B59" s="1780"/>
      <c r="C59" s="369" t="s">
        <v>1144</v>
      </c>
      <c r="D59" s="2462"/>
      <c r="E59" s="2204"/>
      <c r="F59" s="2383"/>
      <c r="G59" s="2427"/>
      <c r="H59" s="1500"/>
      <c r="I59" s="651" t="s">
        <v>1145</v>
      </c>
      <c r="J59" s="571"/>
      <c r="K59" s="1500"/>
      <c r="L59" s="214"/>
      <c r="M59" s="2170"/>
      <c r="N59" s="334"/>
      <c r="O59" s="1624"/>
      <c r="P59" s="1624"/>
      <c r="AH59" s="1631">
        <v>0</v>
      </c>
    </row>
    <row s="1635" customFormat="1" customHeight="1" ht="0.75" hidden="1">
      <c r="A60" s="1780"/>
      <c r="B60" s="1780"/>
      <c r="C60" s="369" t="s">
        <v>1150</v>
      </c>
      <c r="D60" s="2462"/>
      <c r="E60" s="2204"/>
      <c r="F60" s="2383"/>
      <c r="G60" s="400"/>
      <c r="H60" s="1500"/>
      <c r="I60" s="651"/>
      <c r="J60" s="571"/>
      <c r="K60" s="1500"/>
      <c r="L60" s="214"/>
      <c r="M60" s="2170"/>
      <c r="N60" s="334"/>
      <c r="O60" s="1624"/>
      <c r="P60" s="1624"/>
      <c r="AH60" s="1631">
        <v>0</v>
      </c>
    </row>
    <row s="1635" customFormat="1" customHeight="1" ht="18.75" hidden="1">
      <c r="A61" s="1780" t="s">
        <v>237</v>
      </c>
      <c r="B61" s="1780" t="s">
        <v>238</v>
      </c>
      <c r="C61" s="369"/>
      <c r="D61" s="2462"/>
      <c r="E61" s="2204"/>
      <c r="F61" s="2383" t="str">
        <f>INDEX(PT_DIFFERENTIATION_VTAR,MATCH(A61,PT_DIFFERENTIATION_VTAR_ID,0))</f>
        <v>Тариф на транспортировку воды</v>
      </c>
      <c r="G61" s="2427" t="str">
        <f>INDEX(PT_DIFFERENTIATION_NTAR,MATCH(B61,PT_DIFFERENTIATION_NTAR_ID,0))</f>
        <v/>
      </c>
      <c r="H61" s="1862"/>
      <c r="I61" s="1739"/>
      <c r="J61" s="1773"/>
      <c r="K61" s="1865"/>
      <c r="L61" s="1862" t="s">
        <v>308</v>
      </c>
      <c r="M61" s="2170"/>
      <c r="N61" s="334"/>
      <c r="O61" s="1624"/>
      <c r="P61" s="1624"/>
      <c r="AH61" s="1631">
        <v>0</v>
      </c>
    </row>
    <row s="1635" customFormat="1" customHeight="1" ht="18.75" hidden="1">
      <c r="A62" s="1780"/>
      <c r="B62" s="1780"/>
      <c r="C62" s="369" t="s">
        <v>1144</v>
      </c>
      <c r="D62" s="2462"/>
      <c r="E62" s="2204"/>
      <c r="F62" s="2383"/>
      <c r="G62" s="2427"/>
      <c r="H62" s="1500"/>
      <c r="I62" s="651" t="s">
        <v>1145</v>
      </c>
      <c r="J62" s="571"/>
      <c r="K62" s="1500"/>
      <c r="L62" s="214"/>
      <c r="M62" s="2170"/>
      <c r="N62" s="334"/>
      <c r="O62" s="1624"/>
      <c r="P62" s="1624"/>
      <c r="AH62" s="1631">
        <v>0</v>
      </c>
    </row>
    <row s="1635" customFormat="1" customHeight="1" ht="0.75" hidden="1">
      <c r="A63" s="1780"/>
      <c r="B63" s="1780"/>
      <c r="C63" s="369" t="s">
        <v>1150</v>
      </c>
      <c r="D63" s="2462"/>
      <c r="E63" s="2204"/>
      <c r="F63" s="2383"/>
      <c r="G63" s="400"/>
      <c r="H63" s="1500"/>
      <c r="I63" s="651"/>
      <c r="J63" s="571"/>
      <c r="K63" s="1500"/>
      <c r="L63" s="214"/>
      <c r="M63" s="2170"/>
      <c r="N63" s="334"/>
      <c r="O63" s="1624"/>
      <c r="P63" s="1624"/>
      <c r="AH63" s="1631">
        <v>0</v>
      </c>
    </row>
    <row s="1635" customFormat="1" customHeight="1" ht="18.75" hidden="1">
      <c r="A64" s="1780" t="s">
        <v>242</v>
      </c>
      <c r="B64" s="1780" t="s">
        <v>243</v>
      </c>
      <c r="C64" s="369"/>
      <c r="D64" s="2462"/>
      <c r="E64" s="2204"/>
      <c r="F64" s="2383" t="str">
        <f>INDEX(PT_DIFFERENTIATION_VTAR,MATCH(A64,PT_DIFFERENTIATION_VTAR_ID,0))</f>
        <v>Тариф на подвоз воды</v>
      </c>
      <c r="G64" s="2427" t="str">
        <f>INDEX(PT_DIFFERENTIATION_NTAR,MATCH(B64,PT_DIFFERENTIATION_NTAR_ID,0))</f>
        <v/>
      </c>
      <c r="H64" s="1862"/>
      <c r="I64" s="1739"/>
      <c r="J64" s="1773"/>
      <c r="K64" s="1865"/>
      <c r="L64" s="1862" t="s">
        <v>308</v>
      </c>
      <c r="M64" s="2170"/>
      <c r="N64" s="334"/>
      <c r="O64" s="1624"/>
      <c r="P64" s="1624"/>
      <c r="AH64" s="1631">
        <v>0</v>
      </c>
    </row>
    <row s="1635" customFormat="1" customHeight="1" ht="18.75" hidden="1">
      <c r="A65" s="1780"/>
      <c r="B65" s="1780"/>
      <c r="C65" s="369" t="s">
        <v>1144</v>
      </c>
      <c r="D65" s="2462"/>
      <c r="E65" s="2204"/>
      <c r="F65" s="2383"/>
      <c r="G65" s="2427"/>
      <c r="H65" s="1500"/>
      <c r="I65" s="651" t="s">
        <v>1145</v>
      </c>
      <c r="J65" s="571"/>
      <c r="K65" s="1500"/>
      <c r="L65" s="214"/>
      <c r="M65" s="2170"/>
      <c r="N65" s="334"/>
      <c r="O65" s="1624"/>
      <c r="P65" s="1624"/>
      <c r="AH65" s="1631">
        <v>0</v>
      </c>
    </row>
    <row s="1635" customFormat="1" customHeight="1" ht="0.75" hidden="1">
      <c r="A66" s="1780"/>
      <c r="B66" s="1780"/>
      <c r="C66" s="369" t="s">
        <v>1150</v>
      </c>
      <c r="D66" s="2462"/>
      <c r="E66" s="2204"/>
      <c r="F66" s="2383"/>
      <c r="G66" s="400"/>
      <c r="H66" s="1500"/>
      <c r="I66" s="651"/>
      <c r="J66" s="571"/>
      <c r="K66" s="1500"/>
      <c r="L66" s="214"/>
      <c r="M66" s="2170"/>
      <c r="N66" s="334"/>
      <c r="O66" s="1624"/>
      <c r="P66" s="1624"/>
      <c r="AH66" s="1631">
        <v>0</v>
      </c>
    </row>
    <row s="1635" customFormat="1" customHeight="1" ht="18.75" hidden="1">
      <c r="A67" s="1780" t="s">
        <v>247</v>
      </c>
      <c r="B67" s="1780" t="s">
        <v>248</v>
      </c>
      <c r="C67" s="369"/>
      <c r="D67" s="2462"/>
      <c r="E67" s="2204"/>
      <c r="F67" s="2383" t="str">
        <f>INDEX(PT_DIFFERENTIATION_VTAR,MATCH(A67,PT_DIFFERENTIATION_VTAR_ID,0))</f>
        <v>Тариф на подключение (технологическое присоединение) к централизованной системе холодного водоснабжения</v>
      </c>
      <c r="G67" s="2427" t="str">
        <f>INDEX(PT_DIFFERENTIATION_NTAR,MATCH(B67,PT_DIFFERENTIATION_NTAR_ID,0))</f>
        <v/>
      </c>
      <c r="H67" s="1862"/>
      <c r="I67" s="1739"/>
      <c r="J67" s="1773"/>
      <c r="K67" s="1865"/>
      <c r="L67" s="1862" t="s">
        <v>308</v>
      </c>
      <c r="M67" s="2170"/>
      <c r="N67" s="334"/>
      <c r="O67" s="1624"/>
      <c r="P67" s="1624"/>
      <c r="AH67" s="1631">
        <v>0</v>
      </c>
    </row>
    <row s="1635" customFormat="1" customHeight="1" ht="18.75" hidden="1">
      <c r="A68" s="1780"/>
      <c r="B68" s="1780"/>
      <c r="C68" s="369" t="s">
        <v>1144</v>
      </c>
      <c r="D68" s="2462"/>
      <c r="E68" s="2204"/>
      <c r="F68" s="2383"/>
      <c r="G68" s="2427"/>
      <c r="H68" s="1500"/>
      <c r="I68" s="651" t="s">
        <v>1145</v>
      </c>
      <c r="J68" s="571"/>
      <c r="K68" s="1500"/>
      <c r="L68" s="214"/>
      <c r="M68" s="2170"/>
      <c r="N68" s="334"/>
      <c r="O68" s="1624"/>
      <c r="P68" s="1624"/>
      <c r="AH68" s="1631">
        <v>0</v>
      </c>
    </row>
    <row s="1635" customFormat="1" customHeight="1" ht="0.75" hidden="1">
      <c r="A69" s="1780"/>
      <c r="B69" s="1780"/>
      <c r="C69" s="369" t="s">
        <v>1150</v>
      </c>
      <c r="D69" s="2462"/>
      <c r="E69" s="2204"/>
      <c r="F69" s="2383"/>
      <c r="G69" s="400"/>
      <c r="H69" s="1500"/>
      <c r="I69" s="651"/>
      <c r="J69" s="571"/>
      <c r="K69" s="1500"/>
      <c r="L69" s="214"/>
      <c r="M69" s="2170"/>
      <c r="N69" s="334"/>
      <c r="O69" s="1624"/>
      <c r="P69" s="1624"/>
      <c r="AH69" s="1631">
        <v>0</v>
      </c>
    </row>
    <row s="1635" customFormat="1" customHeight="1" ht="18.75" hidden="1">
      <c r="A70" s="1780" t="s">
        <v>252</v>
      </c>
      <c r="B70" s="1780" t="s">
        <v>253</v>
      </c>
      <c r="C70" s="369"/>
      <c r="D70" s="2462"/>
      <c r="E70" s="2204"/>
      <c r="F70" s="2383" t="str">
        <f>INDEX(PT_DIFFERENTIATION_VTAR,MATCH(A70,PT_DIFFERENTIATION_VTAR_ID,0))</f>
        <v>Тариф на горячую воду (горячее водоснабжение)</v>
      </c>
      <c r="G70" s="2427" t="str">
        <f>INDEX(PT_DIFFERENTIATION_NTAR,MATCH(B70,PT_DIFFERENTIATION_NTAR_ID,0))</f>
        <v/>
      </c>
      <c r="H70" s="1862"/>
      <c r="I70" s="1739"/>
      <c r="J70" s="1773"/>
      <c r="K70" s="1865"/>
      <c r="L70" s="1862" t="s">
        <v>308</v>
      </c>
      <c r="M70" s="2170"/>
      <c r="N70" s="334"/>
      <c r="O70" s="1624"/>
      <c r="P70" s="1624"/>
      <c r="AH70" s="1631">
        <v>0</v>
      </c>
    </row>
    <row s="1635" customFormat="1" customHeight="1" ht="18.75" hidden="1">
      <c r="A71" s="1780"/>
      <c r="B71" s="1780"/>
      <c r="C71" s="369" t="s">
        <v>1144</v>
      </c>
      <c r="D71" s="2462"/>
      <c r="E71" s="2204"/>
      <c r="F71" s="2383"/>
      <c r="G71" s="2427"/>
      <c r="H71" s="1500"/>
      <c r="I71" s="651" t="s">
        <v>1145</v>
      </c>
      <c r="J71" s="571"/>
      <c r="K71" s="1500"/>
      <c r="L71" s="214"/>
      <c r="M71" s="2170"/>
      <c r="N71" s="334"/>
      <c r="O71" s="1624"/>
      <c r="P71" s="1624"/>
      <c r="AH71" s="1631">
        <v>0</v>
      </c>
    </row>
    <row s="1635" customFormat="1" customHeight="1" ht="0.75" hidden="1">
      <c r="A72" s="1780"/>
      <c r="B72" s="1780"/>
      <c r="C72" s="369" t="s">
        <v>1150</v>
      </c>
      <c r="D72" s="2462"/>
      <c r="E72" s="2204"/>
      <c r="F72" s="2383"/>
      <c r="G72" s="400"/>
      <c r="H72" s="1500"/>
      <c r="I72" s="651"/>
      <c r="J72" s="571"/>
      <c r="K72" s="1500"/>
      <c r="L72" s="214"/>
      <c r="M72" s="2170"/>
      <c r="N72" s="334"/>
      <c r="O72" s="1624"/>
      <c r="P72" s="1624"/>
      <c r="AH72" s="1631">
        <v>0</v>
      </c>
    </row>
    <row s="1635" customFormat="1" customHeight="1" ht="18.75" hidden="1">
      <c r="A73" s="1780" t="s">
        <v>257</v>
      </c>
      <c r="B73" s="1780" t="s">
        <v>258</v>
      </c>
      <c r="C73" s="369"/>
      <c r="D73" s="2462"/>
      <c r="E73" s="2204"/>
      <c r="F73" s="2383" t="str">
        <f>INDEX(PT_DIFFERENTIATION_VTAR,MATCH(A73,PT_DIFFERENTIATION_VTAR_ID,0))</f>
        <v>Тариф на транспортировку горячей воды</v>
      </c>
      <c r="G73" s="2427" t="str">
        <f>INDEX(PT_DIFFERENTIATION_NTAR,MATCH(B73,PT_DIFFERENTIATION_NTAR_ID,0))</f>
        <v/>
      </c>
      <c r="H73" s="1862"/>
      <c r="I73" s="1739"/>
      <c r="J73" s="1773"/>
      <c r="K73" s="1865"/>
      <c r="L73" s="1862" t="s">
        <v>308</v>
      </c>
      <c r="M73" s="2170"/>
      <c r="N73" s="334"/>
      <c r="O73" s="1624"/>
      <c r="P73" s="1624"/>
      <c r="AH73" s="1631">
        <v>0</v>
      </c>
    </row>
    <row s="1635" customFormat="1" customHeight="1" ht="18.75" hidden="1">
      <c r="A74" s="1780"/>
      <c r="B74" s="1780"/>
      <c r="C74" s="369" t="s">
        <v>1144</v>
      </c>
      <c r="D74" s="2462"/>
      <c r="E74" s="2204"/>
      <c r="F74" s="2383"/>
      <c r="G74" s="2427"/>
      <c r="H74" s="1500"/>
      <c r="I74" s="651" t="s">
        <v>1145</v>
      </c>
      <c r="J74" s="571"/>
      <c r="K74" s="1500"/>
      <c r="L74" s="214"/>
      <c r="M74" s="2170"/>
      <c r="N74" s="334"/>
      <c r="O74" s="1624"/>
      <c r="P74" s="1624"/>
      <c r="AH74" s="1631">
        <v>0</v>
      </c>
    </row>
    <row s="1635" customFormat="1" customHeight="1" ht="0.75" hidden="1">
      <c r="A75" s="1780"/>
      <c r="B75" s="1780"/>
      <c r="C75" s="369" t="s">
        <v>1150</v>
      </c>
      <c r="D75" s="2462"/>
      <c r="E75" s="2204"/>
      <c r="F75" s="2383"/>
      <c r="G75" s="400"/>
      <c r="H75" s="1500"/>
      <c r="I75" s="651"/>
      <c r="J75" s="571"/>
      <c r="K75" s="1500"/>
      <c r="L75" s="214"/>
      <c r="M75" s="2170"/>
      <c r="N75" s="334"/>
      <c r="O75" s="1624"/>
      <c r="P75" s="1624"/>
      <c r="AH75" s="1631">
        <v>0</v>
      </c>
    </row>
    <row s="1635" customFormat="1" customHeight="1" ht="18.75" hidden="1">
      <c r="A76" s="1780" t="s">
        <v>262</v>
      </c>
      <c r="B76" s="1780" t="s">
        <v>263</v>
      </c>
      <c r="C76" s="369"/>
      <c r="D76" s="2462"/>
      <c r="E76" s="2204"/>
      <c r="F76" s="2383" t="str">
        <f>INDEX(PT_DIFFERENTIATION_VTAR,MATCH(A76,PT_DIFFERENTIATION_VTAR_ID,0))</f>
        <v>Тариф на подключение (технологическое присоединение) к централизованной системе горячего водоснабжения</v>
      </c>
      <c r="G76" s="2427" t="str">
        <f>INDEX(PT_DIFFERENTIATION_NTAR,MATCH(B76,PT_DIFFERENTIATION_NTAR_ID,0))</f>
        <v/>
      </c>
      <c r="H76" s="1862"/>
      <c r="I76" s="1739"/>
      <c r="J76" s="1773"/>
      <c r="K76" s="1865"/>
      <c r="L76" s="1862" t="s">
        <v>308</v>
      </c>
      <c r="M76" s="2170"/>
      <c r="N76" s="334"/>
      <c r="O76" s="1624"/>
      <c r="P76" s="1624"/>
      <c r="AH76" s="1631">
        <v>0</v>
      </c>
    </row>
    <row s="1635" customFormat="1" customHeight="1" ht="18.75" hidden="1">
      <c r="A77" s="1780"/>
      <c r="B77" s="1780"/>
      <c r="C77" s="369" t="s">
        <v>1144</v>
      </c>
      <c r="D77" s="2462"/>
      <c r="E77" s="2204"/>
      <c r="F77" s="2383"/>
      <c r="G77" s="2427"/>
      <c r="H77" s="1500"/>
      <c r="I77" s="651" t="s">
        <v>1145</v>
      </c>
      <c r="J77" s="571"/>
      <c r="K77" s="1500"/>
      <c r="L77" s="214"/>
      <c r="M77" s="2170"/>
      <c r="N77" s="334"/>
      <c r="O77" s="1624"/>
      <c r="P77" s="1624"/>
      <c r="AH77" s="1631">
        <v>0</v>
      </c>
    </row>
    <row s="1635" customFormat="1" customHeight="1" ht="0.75" hidden="1">
      <c r="A78" s="1780"/>
      <c r="B78" s="1780"/>
      <c r="C78" s="369" t="s">
        <v>1150</v>
      </c>
      <c r="D78" s="2462"/>
      <c r="E78" s="2204"/>
      <c r="F78" s="2383"/>
      <c r="G78" s="400"/>
      <c r="H78" s="1500"/>
      <c r="I78" s="651"/>
      <c r="J78" s="571"/>
      <c r="K78" s="1500"/>
      <c r="L78" s="214"/>
      <c r="M78" s="2170"/>
      <c r="N78" s="334"/>
      <c r="O78" s="1624"/>
      <c r="P78" s="1624"/>
      <c r="AH78" s="1631">
        <v>0</v>
      </c>
    </row>
    <row s="1635" customFormat="1" customHeight="1" ht="18.75" hidden="1">
      <c r="A79" s="1780" t="s">
        <v>267</v>
      </c>
      <c r="B79" s="1780" t="s">
        <v>268</v>
      </c>
      <c r="C79" s="369"/>
      <c r="D79" s="2462"/>
      <c r="E79" s="2204"/>
      <c r="F79" s="2383" t="str">
        <f>INDEX(PT_DIFFERENTIATION_VTAR,MATCH(A79,PT_DIFFERENTIATION_VTAR_ID,0))</f>
        <v>Тариф на водоотведение</v>
      </c>
      <c r="G79" s="2427" t="str">
        <f>INDEX(PT_DIFFERENTIATION_NTAR,MATCH(B79,PT_DIFFERENTIATION_NTAR_ID,0))</f>
        <v/>
      </c>
      <c r="H79" s="1862"/>
      <c r="I79" s="1739"/>
      <c r="J79" s="1773"/>
      <c r="K79" s="1865"/>
      <c r="L79" s="1862" t="s">
        <v>308</v>
      </c>
      <c r="M79" s="2170"/>
      <c r="N79" s="334"/>
      <c r="O79" s="1624"/>
      <c r="P79" s="1624"/>
      <c r="AH79" s="1631">
        <v>0</v>
      </c>
    </row>
    <row s="1635" customFormat="1" customHeight="1" ht="18.75" hidden="1">
      <c r="A80" s="1780"/>
      <c r="B80" s="1780"/>
      <c r="C80" s="369" t="s">
        <v>1144</v>
      </c>
      <c r="D80" s="2462"/>
      <c r="E80" s="2204"/>
      <c r="F80" s="2383"/>
      <c r="G80" s="2427"/>
      <c r="H80" s="1500"/>
      <c r="I80" s="651" t="s">
        <v>1145</v>
      </c>
      <c r="J80" s="571"/>
      <c r="K80" s="1500"/>
      <c r="L80" s="214"/>
      <c r="M80" s="2170"/>
      <c r="N80" s="334"/>
      <c r="O80" s="1624"/>
      <c r="P80" s="1624"/>
      <c r="AH80" s="1631">
        <v>0</v>
      </c>
    </row>
    <row s="1635" customFormat="1" customHeight="1" ht="0.75" hidden="1">
      <c r="A81" s="1780"/>
      <c r="B81" s="1780"/>
      <c r="C81" s="369" t="s">
        <v>1150</v>
      </c>
      <c r="D81" s="2462"/>
      <c r="E81" s="2204"/>
      <c r="F81" s="2383"/>
      <c r="G81" s="400"/>
      <c r="H81" s="1500"/>
      <c r="I81" s="651"/>
      <c r="J81" s="571"/>
      <c r="K81" s="1500"/>
      <c r="L81" s="214"/>
      <c r="M81" s="2170"/>
      <c r="N81" s="334"/>
      <c r="O81" s="1624"/>
      <c r="P81" s="1624"/>
      <c r="AH81" s="1631">
        <v>0</v>
      </c>
    </row>
    <row s="1635" customFormat="1" customHeight="1" ht="18.75" hidden="1">
      <c r="A82" s="1780" t="s">
        <v>272</v>
      </c>
      <c r="B82" s="1780" t="s">
        <v>273</v>
      </c>
      <c r="C82" s="369"/>
      <c r="D82" s="2462"/>
      <c r="E82" s="2204"/>
      <c r="F82" s="2383" t="str">
        <f>INDEX(PT_DIFFERENTIATION_VTAR,MATCH(A82,PT_DIFFERENTIATION_VTAR_ID,0))</f>
        <v>Тариф на транспортировку сточных вод</v>
      </c>
      <c r="G82" s="2427" t="str">
        <f>INDEX(PT_DIFFERENTIATION_NTAR,MATCH(B82,PT_DIFFERENTIATION_NTAR_ID,0))</f>
        <v/>
      </c>
      <c r="H82" s="1862"/>
      <c r="I82" s="1739"/>
      <c r="J82" s="1773"/>
      <c r="K82" s="1865"/>
      <c r="L82" s="1862" t="s">
        <v>308</v>
      </c>
      <c r="M82" s="2170"/>
      <c r="N82" s="334"/>
      <c r="O82" s="1624"/>
      <c r="P82" s="1624"/>
      <c r="AH82" s="1631">
        <v>0</v>
      </c>
    </row>
    <row s="1635" customFormat="1" customHeight="1" ht="18.75" hidden="1">
      <c r="A83" s="1780"/>
      <c r="B83" s="1780"/>
      <c r="C83" s="369" t="s">
        <v>1144</v>
      </c>
      <c r="D83" s="2462"/>
      <c r="E83" s="2204"/>
      <c r="F83" s="2383"/>
      <c r="G83" s="2427"/>
      <c r="H83" s="1500"/>
      <c r="I83" s="651" t="s">
        <v>1145</v>
      </c>
      <c r="J83" s="571"/>
      <c r="K83" s="1500"/>
      <c r="L83" s="214"/>
      <c r="M83" s="2170"/>
      <c r="N83" s="334"/>
      <c r="O83" s="1624"/>
      <c r="P83" s="1624"/>
      <c r="AH83" s="1631">
        <v>0</v>
      </c>
    </row>
    <row s="1635" customFormat="1" customHeight="1" ht="0.75" hidden="1">
      <c r="A84" s="1780"/>
      <c r="B84" s="1780"/>
      <c r="C84" s="369" t="s">
        <v>1150</v>
      </c>
      <c r="D84" s="2462"/>
      <c r="E84" s="2204"/>
      <c r="F84" s="2383"/>
      <c r="G84" s="400"/>
      <c r="H84" s="1500"/>
      <c r="I84" s="651"/>
      <c r="J84" s="571"/>
      <c r="K84" s="1500"/>
      <c r="L84" s="214"/>
      <c r="M84" s="2170"/>
      <c r="N84" s="334"/>
      <c r="O84" s="1624"/>
      <c r="P84" s="1624"/>
      <c r="AH84" s="1631">
        <v>0</v>
      </c>
    </row>
    <row s="1635" customFormat="1" customHeight="1" ht="18.75" hidden="1">
      <c r="A85" s="1780" t="s">
        <v>277</v>
      </c>
      <c r="B85" s="1780" t="s">
        <v>278</v>
      </c>
      <c r="C85" s="369"/>
      <c r="D85" s="2462"/>
      <c r="E85" s="2204"/>
      <c r="F85" s="2383" t="str">
        <f>INDEX(PT_DIFFERENTIATION_VTAR,MATCH(A85,PT_DIFFERENTIATION_VTAR_ID,0))</f>
        <v>Тариф на подключение (технологическое присоединение) к централизованной системе водоотведения</v>
      </c>
      <c r="G85" s="2427" t="str">
        <f>INDEX(PT_DIFFERENTIATION_NTAR,MATCH(B85,PT_DIFFERENTIATION_NTAR_ID,0))</f>
        <v/>
      </c>
      <c r="H85" s="1862"/>
      <c r="I85" s="1739"/>
      <c r="J85" s="1773"/>
      <c r="K85" s="1865"/>
      <c r="L85" s="1862" t="s">
        <v>308</v>
      </c>
      <c r="M85" s="2170"/>
      <c r="N85" s="334"/>
      <c r="O85" s="1624"/>
      <c r="P85" s="1624"/>
      <c r="AH85" s="1631">
        <v>0</v>
      </c>
    </row>
    <row s="1635" customFormat="1" customHeight="1" ht="18.75" hidden="1">
      <c r="A86" s="1780"/>
      <c r="B86" s="1780"/>
      <c r="C86" s="369" t="s">
        <v>1144</v>
      </c>
      <c r="D86" s="2462"/>
      <c r="E86" s="2204"/>
      <c r="F86" s="2383"/>
      <c r="G86" s="2427"/>
      <c r="H86" s="1500"/>
      <c r="I86" s="651" t="s">
        <v>1145</v>
      </c>
      <c r="J86" s="571"/>
      <c r="K86" s="1500"/>
      <c r="L86" s="214"/>
      <c r="M86" s="2170"/>
      <c r="N86" s="334"/>
      <c r="O86" s="1624"/>
      <c r="P86" s="1624"/>
      <c r="AH86" s="1631">
        <v>0</v>
      </c>
    </row>
    <row s="1635" customFormat="1" customHeight="1" ht="1.05">
      <c r="A87" s="1780"/>
      <c r="B87" s="1780"/>
      <c r="C87" s="369" t="s">
        <v>1150</v>
      </c>
      <c r="D87" s="2462"/>
      <c r="E87" s="2204"/>
      <c r="F87" s="2383"/>
      <c r="G87" s="400"/>
      <c r="H87" s="1500"/>
      <c r="I87" s="651"/>
      <c r="J87" s="571"/>
      <c r="K87" s="1500"/>
      <c r="L87" s="214"/>
      <c r="M87" s="2170"/>
      <c r="N87" s="334"/>
      <c r="O87" s="1624"/>
      <c r="P87" s="1624"/>
      <c r="AH87" s="1631">
        <v>1</v>
      </c>
    </row>
    <row customHeight="1" ht="19.95">
      <c r="A88" s="1780"/>
      <c r="B88" s="1780"/>
      <c r="D88" s="376"/>
      <c r="E88" s="147" t="s">
        <v>109</v>
      </c>
      <c r="F88"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460"/>
      <c r="H88" s="2460"/>
      <c r="I88" s="2460"/>
      <c r="J88" s="2460"/>
      <c r="K88" s="2460"/>
      <c r="L88" s="2460"/>
      <c r="M88" s="297"/>
      <c r="N88" s="334"/>
      <c r="AH88" s="374">
        <v>19</v>
      </c>
    </row>
    <row customHeight="1" ht="35.699999999999996">
      <c r="A89" s="1780"/>
      <c r="B89" s="1780"/>
      <c r="D89" s="376"/>
      <c r="E89" s="399"/>
      <c r="F89" s="198" t="s">
        <v>308</v>
      </c>
      <c r="G89" s="198" t="s">
        <v>308</v>
      </c>
      <c r="H89" s="2218" t="s">
        <v>308</v>
      </c>
      <c r="I89" s="2220"/>
      <c r="J89" s="198" t="s">
        <v>308</v>
      </c>
      <c r="K89" s="198" t="s">
        <v>308</v>
      </c>
      <c r="L89" s="2836" t="s">
        <v>1152</v>
      </c>
      <c r="M89" s="345" t="s">
        <v>1153</v>
      </c>
      <c r="N89" s="334"/>
      <c r="AH89" s="374">
        <v>34</v>
      </c>
    </row>
    <row customHeight="1" ht="19.95">
      <c r="A90" s="1780"/>
      <c r="B90" s="1780"/>
      <c r="D90" s="376"/>
      <c r="E90" s="147" t="s">
        <v>89</v>
      </c>
      <c r="F90" s="2460" t="s">
        <v>1154</v>
      </c>
      <c r="G90" s="2460"/>
      <c r="H90" s="2460"/>
      <c r="I90" s="2460"/>
      <c r="J90" s="2460"/>
      <c r="K90" s="2460"/>
      <c r="L90" s="2460"/>
      <c r="M90" s="297"/>
      <c r="N90" s="334"/>
      <c r="AH90" s="374">
        <v>19</v>
      </c>
    </row>
    <row s="1635" customFormat="1" customHeight="1" ht="60.75" hidden="1">
      <c r="A91" s="1780" t="s">
        <v>153</v>
      </c>
      <c r="B91" s="1780" t="s">
        <v>154</v>
      </c>
      <c r="C91" s="369"/>
      <c r="D91" s="2462"/>
      <c r="E91" s="2204"/>
      <c r="F91" s="2383"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27" t="str">
        <f>INDEX(PT_DIFFERENTIATION_NTAR,MATCH(B91,PT_DIFFERENTIATION_NTAR_ID,0))</f>
        <v/>
      </c>
      <c r="H91" s="1862"/>
      <c r="I91" s="1739"/>
      <c r="J91" s="1773"/>
      <c r="K91" s="1778"/>
      <c r="L91" s="1862" t="s">
        <v>308</v>
      </c>
      <c r="M9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4"/>
      <c r="O91" s="1624"/>
      <c r="P91" s="1624"/>
      <c r="AH91" s="1631">
        <v>0</v>
      </c>
    </row>
    <row s="1635" customFormat="1" customHeight="1" ht="18.75" hidden="1">
      <c r="A92" s="1780"/>
      <c r="B92" s="1780"/>
      <c r="C92" s="369" t="s">
        <v>1146</v>
      </c>
      <c r="D92" s="2462"/>
      <c r="E92" s="2204"/>
      <c r="F92" s="2383"/>
      <c r="G92" s="2427"/>
      <c r="H92" s="1500"/>
      <c r="I92" s="651" t="s">
        <v>1145</v>
      </c>
      <c r="J92" s="571"/>
      <c r="K92" s="1500"/>
      <c r="L92" s="214"/>
      <c r="M92" s="2170"/>
      <c r="N92" s="334"/>
      <c r="O92" s="1624"/>
      <c r="P92" s="1624"/>
      <c r="AH92" s="1631">
        <v>0</v>
      </c>
    </row>
    <row s="1635" customFormat="1" customHeight="1" ht="0.75" hidden="1">
      <c r="A93" s="1780"/>
      <c r="B93" s="1780"/>
      <c r="C93" s="369" t="s">
        <v>1155</v>
      </c>
      <c r="D93" s="2462"/>
      <c r="E93" s="2204"/>
      <c r="F93" s="2383"/>
      <c r="G93" s="400"/>
      <c r="H93" s="1500"/>
      <c r="I93" s="651"/>
      <c r="J93" s="571"/>
      <c r="K93" s="1500"/>
      <c r="L93" s="214"/>
      <c r="M93" s="2170"/>
      <c r="N93" s="334"/>
      <c r="O93" s="1624"/>
      <c r="P93" s="1624"/>
      <c r="AH93" s="1631">
        <v>0</v>
      </c>
    </row>
    <row s="1635" customFormat="1" customHeight="1" ht="45" hidden="1">
      <c r="A94" s="1780" t="s">
        <v>158</v>
      </c>
      <c r="B94" s="1780" t="s">
        <v>159</v>
      </c>
      <c r="C94" s="369"/>
      <c r="D94" s="2462"/>
      <c r="E94" s="2204"/>
      <c r="F94" s="2383" t="str">
        <f>INDEX(PT_DIFFERENTIATION_VTAR,MATCH(A94,PT_DIFFERENTIATION_VTAR_ID,0))</f>
        <v/>
      </c>
      <c r="G94" s="2427" t="str">
        <f>INDEX(PT_DIFFERENTIATION_NTAR,MATCH(B94,PT_DIFFERENTIATION_NTAR_ID,0))</f>
        <v/>
      </c>
      <c r="H94" s="1862"/>
      <c r="I94" s="1739"/>
      <c r="J94" s="1773"/>
      <c r="K94" s="1778"/>
      <c r="L94" s="1862" t="s">
        <v>308</v>
      </c>
      <c r="M94" s="2171"/>
      <c r="N94" s="334"/>
      <c r="O94" s="1624"/>
      <c r="P94" s="1624"/>
      <c r="AH94" s="1631">
        <v>0</v>
      </c>
    </row>
    <row s="1635" customFormat="1" customHeight="1" ht="18.75" hidden="1">
      <c r="A95" s="1780"/>
      <c r="B95" s="1780"/>
      <c r="C95" s="369" t="s">
        <v>1146</v>
      </c>
      <c r="D95" s="2462"/>
      <c r="E95" s="2204"/>
      <c r="F95" s="2383"/>
      <c r="G95" s="2427"/>
      <c r="H95" s="1500"/>
      <c r="I95" s="651" t="s">
        <v>1145</v>
      </c>
      <c r="J95" s="571"/>
      <c r="K95" s="1500"/>
      <c r="L95" s="214"/>
      <c r="M95" s="1861"/>
      <c r="N95" s="334"/>
      <c r="O95" s="1624"/>
      <c r="P95" s="1624"/>
      <c r="AH95" s="1631">
        <v>0</v>
      </c>
    </row>
    <row s="1635" customFormat="1" customHeight="1" ht="0.75" hidden="1">
      <c r="A96" s="1780"/>
      <c r="B96" s="1780"/>
      <c r="C96" s="369" t="s">
        <v>1155</v>
      </c>
      <c r="D96" s="2462"/>
      <c r="E96" s="2204"/>
      <c r="F96" s="2383"/>
      <c r="G96" s="400"/>
      <c r="H96" s="1500"/>
      <c r="I96" s="651"/>
      <c r="J96" s="571"/>
      <c r="K96" s="1500"/>
      <c r="L96" s="214"/>
      <c r="M96" s="341"/>
      <c r="N96" s="334"/>
      <c r="O96" s="1624"/>
      <c r="P96" s="1624"/>
      <c r="AH96" s="1631">
        <v>0</v>
      </c>
    </row>
    <row s="1635" customFormat="1" customHeight="1" ht="45" hidden="1">
      <c r="A97" s="1780" t="s">
        <v>165</v>
      </c>
      <c r="B97" s="1780" t="s">
        <v>166</v>
      </c>
      <c r="C97" s="369"/>
      <c r="D97" s="2462"/>
      <c r="E97" s="2204"/>
      <c r="F97" s="2383"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27" t="str">
        <f>INDEX(PT_DIFFERENTIATION_NTAR,MATCH(B97,PT_DIFFERENTIATION_NTAR_ID,0))</f>
        <v/>
      </c>
      <c r="H97" s="1862"/>
      <c r="I97" s="1739"/>
      <c r="J97" s="1773"/>
      <c r="K97" s="1778"/>
      <c r="L97" s="1862" t="s">
        <v>308</v>
      </c>
      <c r="M97" s="341"/>
      <c r="N97" s="334"/>
      <c r="O97" s="1624"/>
      <c r="P97" s="1624"/>
      <c r="AH97" s="1631">
        <v>0</v>
      </c>
    </row>
    <row s="1635" customFormat="1" customHeight="1" ht="18.75" hidden="1">
      <c r="A98" s="1780"/>
      <c r="B98" s="1780"/>
      <c r="C98" s="369" t="s">
        <v>1146</v>
      </c>
      <c r="D98" s="2462"/>
      <c r="E98" s="2204"/>
      <c r="F98" s="2383"/>
      <c r="G98" s="2427"/>
      <c r="H98" s="1500"/>
      <c r="I98" s="651" t="s">
        <v>1145</v>
      </c>
      <c r="J98" s="571"/>
      <c r="K98" s="1500"/>
      <c r="L98" s="214"/>
      <c r="M98" s="341"/>
      <c r="N98" s="334"/>
      <c r="O98" s="1624"/>
      <c r="P98" s="1624"/>
      <c r="AH98" s="1631">
        <v>0</v>
      </c>
    </row>
    <row s="1635" customFormat="1" customHeight="1" ht="0.75" hidden="1">
      <c r="A99" s="1780"/>
      <c r="B99" s="1780"/>
      <c r="C99" s="369" t="s">
        <v>1155</v>
      </c>
      <c r="D99" s="2462"/>
      <c r="E99" s="2204"/>
      <c r="F99" s="2383"/>
      <c r="G99" s="400"/>
      <c r="H99" s="1500"/>
      <c r="I99" s="651"/>
      <c r="J99" s="571"/>
      <c r="K99" s="1500"/>
      <c r="L99" s="214"/>
      <c r="M99" s="341"/>
      <c r="N99" s="334"/>
      <c r="O99" s="1624"/>
      <c r="P99" s="1624"/>
      <c r="AH99" s="1631">
        <v>0</v>
      </c>
    </row>
    <row s="1635" customFormat="1" customHeight="1" ht="45" hidden="1">
      <c r="A100" s="1780" t="s">
        <v>171</v>
      </c>
      <c r="B100" s="1780" t="s">
        <v>172</v>
      </c>
      <c r="C100" s="369"/>
      <c r="D100" s="2462"/>
      <c r="E100" s="2204"/>
      <c r="F100" s="2383"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27" t="str">
        <f>INDEX(PT_DIFFERENTIATION_NTAR,MATCH(B100,PT_DIFFERENTIATION_NTAR_ID,0))</f>
        <v/>
      </c>
      <c r="H100" s="1862"/>
      <c r="I100" s="1739"/>
      <c r="J100" s="1773"/>
      <c r="K100" s="1778"/>
      <c r="L100" s="1862" t="s">
        <v>308</v>
      </c>
      <c r="M100" s="341"/>
      <c r="N100" s="334"/>
      <c r="O100" s="1624"/>
      <c r="P100" s="1624"/>
      <c r="AH100" s="1631">
        <v>0</v>
      </c>
    </row>
    <row s="1635" customFormat="1" customHeight="1" ht="18.75" hidden="1">
      <c r="A101" s="1780"/>
      <c r="B101" s="1780"/>
      <c r="C101" s="369" t="s">
        <v>1146</v>
      </c>
      <c r="D101" s="2462"/>
      <c r="E101" s="2204"/>
      <c r="F101" s="2383"/>
      <c r="G101" s="2427"/>
      <c r="H101" s="1500"/>
      <c r="I101" s="651" t="s">
        <v>1145</v>
      </c>
      <c r="J101" s="571"/>
      <c r="K101" s="1500"/>
      <c r="L101" s="214"/>
      <c r="M101" s="341"/>
      <c r="N101" s="334"/>
      <c r="O101" s="1624"/>
      <c r="P101" s="1624"/>
      <c r="AH101" s="1631">
        <v>0</v>
      </c>
    </row>
    <row s="1635" customFormat="1" customHeight="1" ht="0.75" hidden="1">
      <c r="A102" s="1780"/>
      <c r="B102" s="1780"/>
      <c r="C102" s="369" t="s">
        <v>1155</v>
      </c>
      <c r="D102" s="2462"/>
      <c r="E102" s="2204"/>
      <c r="F102" s="2383"/>
      <c r="G102" s="400"/>
      <c r="H102" s="1500"/>
      <c r="I102" s="651"/>
      <c r="J102" s="571"/>
      <c r="K102" s="1500"/>
      <c r="L102" s="214"/>
      <c r="M102" s="341"/>
      <c r="N102" s="334"/>
      <c r="O102" s="1624"/>
      <c r="P102" s="1624"/>
      <c r="AH102" s="1631">
        <v>0</v>
      </c>
    </row>
    <row s="1635" customFormat="1" customHeight="1" ht="18.75" hidden="1">
      <c r="A103" s="1780" t="s">
        <v>177</v>
      </c>
      <c r="B103" s="1780" t="s">
        <v>178</v>
      </c>
      <c r="C103" s="369"/>
      <c r="D103" s="2462"/>
      <c r="E103" s="2204"/>
      <c r="F103" s="2383" t="str">
        <f>INDEX(PT_DIFFERENTIATION_VTAR,MATCH(A103,PT_DIFFERENTIATION_VTAR_ID,0))</f>
        <v>Тарифы на услуги по передаче тепловой энергии</v>
      </c>
      <c r="G103" s="2427" t="str">
        <f>INDEX(PT_DIFFERENTIATION_NTAR,MATCH(B103,PT_DIFFERENTIATION_NTAR_ID,0))</f>
        <v/>
      </c>
      <c r="H103" s="1862"/>
      <c r="I103" s="1739"/>
      <c r="J103" s="1773"/>
      <c r="K103" s="1778"/>
      <c r="L103" s="1862" t="s">
        <v>308</v>
      </c>
      <c r="M103" s="341"/>
      <c r="N103" s="334"/>
      <c r="O103" s="1624"/>
      <c r="P103" s="1624"/>
      <c r="AH103" s="1631">
        <v>0</v>
      </c>
    </row>
    <row s="1635" customFormat="1" customHeight="1" ht="18.75" hidden="1">
      <c r="A104" s="1780"/>
      <c r="B104" s="1780"/>
      <c r="C104" s="369" t="s">
        <v>1146</v>
      </c>
      <c r="D104" s="2462"/>
      <c r="E104" s="2204"/>
      <c r="F104" s="2383"/>
      <c r="G104" s="2427"/>
      <c r="H104" s="1500"/>
      <c r="I104" s="651" t="s">
        <v>1145</v>
      </c>
      <c r="J104" s="571"/>
      <c r="K104" s="1500"/>
      <c r="L104" s="214"/>
      <c r="M104" s="341"/>
      <c r="N104" s="334"/>
      <c r="O104" s="1624"/>
      <c r="P104" s="1624"/>
      <c r="AH104" s="1631">
        <v>0</v>
      </c>
    </row>
    <row s="1635" customFormat="1" customHeight="1" ht="0.75" hidden="1">
      <c r="A105" s="1780"/>
      <c r="B105" s="1780"/>
      <c r="C105" s="369" t="s">
        <v>1155</v>
      </c>
      <c r="D105" s="2462"/>
      <c r="E105" s="2204"/>
      <c r="F105" s="2383"/>
      <c r="G105" s="400"/>
      <c r="H105" s="1500"/>
      <c r="I105" s="651"/>
      <c r="J105" s="571"/>
      <c r="K105" s="1500"/>
      <c r="L105" s="214"/>
      <c r="M105" s="341"/>
      <c r="N105" s="334"/>
      <c r="O105" s="1624"/>
      <c r="P105" s="1624"/>
      <c r="AH105" s="1631">
        <v>0</v>
      </c>
    </row>
    <row s="1635" customFormat="1" customHeight="1" ht="18.75" hidden="1">
      <c r="A106" s="1780" t="s">
        <v>183</v>
      </c>
      <c r="B106" s="1780" t="s">
        <v>184</v>
      </c>
      <c r="C106" s="369"/>
      <c r="D106" s="2462"/>
      <c r="E106" s="2204"/>
      <c r="F106" s="2383" t="str">
        <f>INDEX(PT_DIFFERENTIATION_VTAR,MATCH(A106,PT_DIFFERENTIATION_VTAR_ID,0))</f>
        <v>Тарифы на услуги по передаче теплоносителя</v>
      </c>
      <c r="G106" s="2427" t="str">
        <f>INDEX(PT_DIFFERENTIATION_NTAR,MATCH(B106,PT_DIFFERENTIATION_NTAR_ID,0))</f>
        <v/>
      </c>
      <c r="H106" s="1862"/>
      <c r="I106" s="1739"/>
      <c r="J106" s="1773"/>
      <c r="K106" s="1778"/>
      <c r="L106" s="1862" t="s">
        <v>308</v>
      </c>
      <c r="M106" s="341"/>
      <c r="N106" s="334"/>
      <c r="O106" s="1624"/>
      <c r="P106" s="1624"/>
      <c r="AH106" s="1631">
        <v>0</v>
      </c>
    </row>
    <row s="1635" customFormat="1" customHeight="1" ht="18.75" hidden="1">
      <c r="A107" s="1780"/>
      <c r="B107" s="1780"/>
      <c r="C107" s="369" t="s">
        <v>1146</v>
      </c>
      <c r="D107" s="2462"/>
      <c r="E107" s="2204"/>
      <c r="F107" s="2383"/>
      <c r="G107" s="2427"/>
      <c r="H107" s="1500"/>
      <c r="I107" s="651" t="s">
        <v>1145</v>
      </c>
      <c r="J107" s="571"/>
      <c r="K107" s="1500"/>
      <c r="L107" s="214"/>
      <c r="M107" s="341"/>
      <c r="N107" s="334"/>
      <c r="O107" s="1624"/>
      <c r="P107" s="1624"/>
      <c r="AH107" s="1631">
        <v>0</v>
      </c>
    </row>
    <row s="1635" customFormat="1" customHeight="1" ht="0.75" hidden="1">
      <c r="A108" s="1780"/>
      <c r="B108" s="1780"/>
      <c r="C108" s="369" t="s">
        <v>1155</v>
      </c>
      <c r="D108" s="2462"/>
      <c r="E108" s="2204"/>
      <c r="F108" s="2383"/>
      <c r="G108" s="400"/>
      <c r="H108" s="1500"/>
      <c r="I108" s="651"/>
      <c r="J108" s="571"/>
      <c r="K108" s="1500"/>
      <c r="L108" s="214"/>
      <c r="M108" s="341"/>
      <c r="N108" s="334"/>
      <c r="O108" s="1624"/>
      <c r="P108" s="1624"/>
      <c r="AH108" s="1631">
        <v>0</v>
      </c>
    </row>
    <row s="1635" customFormat="1" customHeight="1" ht="18.75" hidden="1">
      <c r="A109" s="1780" t="s">
        <v>189</v>
      </c>
      <c r="B109" s="1780" t="s">
        <v>190</v>
      </c>
      <c r="C109" s="369"/>
      <c r="D109" s="2462"/>
      <c r="E109" s="2204"/>
      <c r="F109" s="2383"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7" t="str">
        <f>INDEX(PT_DIFFERENTIATION_NTAR,MATCH(B109,PT_DIFFERENTIATION_NTAR_ID,0))</f>
        <v/>
      </c>
      <c r="H109" s="1862"/>
      <c r="I109" s="1739"/>
      <c r="J109" s="1773"/>
      <c r="K109" s="1778"/>
      <c r="L109" s="1862" t="s">
        <v>308</v>
      </c>
      <c r="M109" s="341"/>
      <c r="N109" s="334"/>
      <c r="O109" s="1624"/>
      <c r="P109" s="1624"/>
      <c r="AH109" s="1631">
        <v>0</v>
      </c>
    </row>
    <row s="1635" customFormat="1" customHeight="1" ht="18.75" hidden="1">
      <c r="A110" s="1780"/>
      <c r="B110" s="1780"/>
      <c r="C110" s="369" t="s">
        <v>1146</v>
      </c>
      <c r="D110" s="2462"/>
      <c r="E110" s="2204"/>
      <c r="F110" s="2383"/>
      <c r="G110" s="2427"/>
      <c r="H110" s="1500"/>
      <c r="I110" s="651" t="s">
        <v>1145</v>
      </c>
      <c r="J110" s="571"/>
      <c r="K110" s="1500"/>
      <c r="L110" s="214"/>
      <c r="M110" s="341"/>
      <c r="N110" s="334"/>
      <c r="O110" s="1624"/>
      <c r="P110" s="1624"/>
      <c r="AH110" s="1631">
        <v>0</v>
      </c>
    </row>
    <row s="1635" customFormat="1" customHeight="1" ht="0.75" hidden="1">
      <c r="A111" s="1780"/>
      <c r="B111" s="1780"/>
      <c r="C111" s="369" t="s">
        <v>1155</v>
      </c>
      <c r="D111" s="2462"/>
      <c r="E111" s="2204"/>
      <c r="F111" s="2383"/>
      <c r="G111" s="400"/>
      <c r="H111" s="1500"/>
      <c r="I111" s="651"/>
      <c r="J111" s="571"/>
      <c r="K111" s="1500"/>
      <c r="L111" s="214"/>
      <c r="M111" s="341"/>
      <c r="N111" s="334"/>
      <c r="O111" s="1624"/>
      <c r="P111" s="1624"/>
      <c r="AH111" s="1631">
        <v>0</v>
      </c>
    </row>
    <row s="1635" customFormat="1" customHeight="1" ht="18.75" hidden="1">
      <c r="A112" s="1780" t="s">
        <v>195</v>
      </c>
      <c r="B112" s="1780" t="s">
        <v>196</v>
      </c>
      <c r="C112" s="369"/>
      <c r="D112" s="2462"/>
      <c r="E112" s="2204"/>
      <c r="F112" s="2383" t="str">
        <f>INDEX(PT_DIFFERENTIATION_VTAR,MATCH(A112,PT_DIFFERENTIATION_VTAR_ID,0))</f>
        <v>Плата за подключение (технологическое присоединение) к системе теплоснабжения</v>
      </c>
      <c r="G112" s="2427" t="str">
        <f>INDEX(PT_DIFFERENTIATION_NTAR,MATCH(B112,PT_DIFFERENTIATION_NTAR_ID,0))</f>
        <v/>
      </c>
      <c r="H112" s="1862"/>
      <c r="I112" s="1739"/>
      <c r="J112" s="1773"/>
      <c r="K112" s="1778"/>
      <c r="L112" s="1862" t="s">
        <v>308</v>
      </c>
      <c r="M112" s="341"/>
      <c r="N112" s="334"/>
      <c r="O112" s="1624"/>
      <c r="P112" s="1624"/>
      <c r="AH112" s="1631">
        <v>0</v>
      </c>
    </row>
    <row s="1635" customFormat="1" customHeight="1" ht="18.75" hidden="1">
      <c r="A113" s="1780"/>
      <c r="B113" s="1780"/>
      <c r="C113" s="369" t="s">
        <v>1146</v>
      </c>
      <c r="D113" s="2462"/>
      <c r="E113" s="2204"/>
      <c r="F113" s="2383"/>
      <c r="G113" s="2427"/>
      <c r="H113" s="1500"/>
      <c r="I113" s="651" t="s">
        <v>1145</v>
      </c>
      <c r="J113" s="571"/>
      <c r="K113" s="1500"/>
      <c r="L113" s="214"/>
      <c r="M113" s="341"/>
      <c r="N113" s="334"/>
      <c r="O113" s="1624"/>
      <c r="P113" s="1624"/>
      <c r="AH113" s="1631">
        <v>0</v>
      </c>
    </row>
    <row s="1635" customFormat="1" customHeight="1" ht="0.75" hidden="1">
      <c r="A114" s="1780"/>
      <c r="B114" s="1780"/>
      <c r="C114" s="369" t="s">
        <v>1155</v>
      </c>
      <c r="D114" s="2462"/>
      <c r="E114" s="2204"/>
      <c r="F114" s="2383"/>
      <c r="G114" s="400"/>
      <c r="H114" s="1500"/>
      <c r="I114" s="651"/>
      <c r="J114" s="571"/>
      <c r="K114" s="1500"/>
      <c r="L114" s="214"/>
      <c r="M114" s="341"/>
      <c r="N114" s="334"/>
      <c r="O114" s="1624"/>
      <c r="P114" s="1624"/>
      <c r="AH114" s="1631">
        <v>0</v>
      </c>
    </row>
    <row s="1635" customFormat="1" customHeight="1" ht="18.75" hidden="1">
      <c r="A115" s="1780" t="s">
        <v>201</v>
      </c>
      <c r="B115" s="1780" t="s">
        <v>202</v>
      </c>
      <c r="C115" s="369"/>
      <c r="D115" s="2462"/>
      <c r="E115" s="2204"/>
      <c r="F115" s="2383" t="str">
        <f>INDEX(PT_DIFFERENTIATION_VTAR,MATCH(A115,PT_DIFFERENTIATION_VTAR_ID,0))</f>
        <v>Плата за подключение (технологическое присоединение) к системе теплоснабжения (индивидуальная)</v>
      </c>
      <c r="G115" s="2427" t="str">
        <f>INDEX(PT_DIFFERENTIATION_NTAR,MATCH(B115,PT_DIFFERENTIATION_NTAR_ID,0))</f>
        <v/>
      </c>
      <c r="H115" s="1989"/>
      <c r="I115" s="1739"/>
      <c r="J115" s="1773"/>
      <c r="K115" s="1778"/>
      <c r="L115" s="1989" t="s">
        <v>308</v>
      </c>
      <c r="M115" s="341"/>
      <c r="N115" s="334"/>
      <c r="O115" s="1624"/>
      <c r="P115" s="1624"/>
      <c r="AH115" s="1631">
        <v>0</v>
      </c>
    </row>
    <row s="1635" customFormat="1" customHeight="1" ht="18.75" hidden="1">
      <c r="A116" s="1780"/>
      <c r="B116" s="1780"/>
      <c r="C116" s="369" t="s">
        <v>1146</v>
      </c>
      <c r="D116" s="2462"/>
      <c r="E116" s="2204"/>
      <c r="F116" s="2383"/>
      <c r="G116" s="2427"/>
      <c r="H116" s="1500"/>
      <c r="I116" s="651" t="s">
        <v>1145</v>
      </c>
      <c r="J116" s="571"/>
      <c r="K116" s="1500"/>
      <c r="L116" s="214"/>
      <c r="M116" s="341"/>
      <c r="N116" s="334"/>
      <c r="O116" s="1624"/>
      <c r="P116" s="1624"/>
      <c r="AH116" s="1631">
        <v>0</v>
      </c>
    </row>
    <row s="1635" customFormat="1" customHeight="1" ht="0.75" hidden="1">
      <c r="A117" s="1780"/>
      <c r="B117" s="1780"/>
      <c r="C117" s="369" t="s">
        <v>1155</v>
      </c>
      <c r="D117" s="2462"/>
      <c r="E117" s="2204"/>
      <c r="F117" s="2383"/>
      <c r="G117" s="400"/>
      <c r="H117" s="1500"/>
      <c r="I117" s="651"/>
      <c r="J117" s="571"/>
      <c r="K117" s="1500"/>
      <c r="L117" s="214"/>
      <c r="M117" s="341"/>
      <c r="N117" s="334"/>
      <c r="O117" s="1624"/>
      <c r="P117" s="1624"/>
      <c r="AH117" s="1631">
        <v>0</v>
      </c>
    </row>
    <row s="1635" customFormat="1" customHeight="1" ht="18.75">
      <c r="A118" s="1780" t="s">
        <v>224</v>
      </c>
      <c r="B118" s="1780" t="s">
        <v>225</v>
      </c>
      <c r="C118" s="369"/>
      <c r="D118" s="2462"/>
      <c r="E118" s="2204"/>
      <c r="F118" s="2383" t="str">
        <f>INDEX(PT_DIFFERENTIATION_VTAR,MATCH(A118,PT_DIFFERENTIATION_VTAR_ID,0))</f>
        <v>Тариф на питьевую воду (питьевое водоснабжение)</v>
      </c>
      <c r="G118" s="2427" t="str">
        <f>INDEX(PT_DIFFERENTIATION_NTAR,MATCH(B118,PT_DIFFERENTIATION_NTAR_ID,0))</f>
        <v>Тариф на холодную питьевую воду</v>
      </c>
      <c r="H118" s="1862"/>
      <c r="I118" s="1739">
        <v>46023.58320601852</v>
      </c>
      <c r="J118" s="1773">
        <v>46387.583344907405</v>
      </c>
      <c r="K118" s="1778">
        <v>28576.53</v>
      </c>
      <c r="L118" s="1862" t="s">
        <v>308</v>
      </c>
      <c r="M118" s="341"/>
      <c r="N118" s="334"/>
      <c r="O118" s="1624"/>
      <c r="P118" s="1624"/>
      <c r="AH118" s="1631">
        <v>0</v>
      </c>
    </row>
    <row s="1635" customFormat="1" customHeight="1" ht="56.25">
      <c r="A119" s="1823"/>
      <c r="B119" s="1823"/>
      <c r="C119" s="1687"/>
      <c r="D119" s="344"/>
      <c r="E119" s="1031"/>
      <c r="F119" s="1031"/>
      <c r="G119" s="1031"/>
      <c r="H119" s="2577" t="s">
        <v>488</v>
      </c>
      <c r="I119" s="1739">
        <v>46388.5859375</v>
      </c>
      <c r="J119" s="1773">
        <v>46752.58608796296</v>
      </c>
      <c r="K119" s="1778">
        <v>29292.23</v>
      </c>
      <c r="L119" s="2271" t="s">
        <v>308</v>
      </c>
      <c r="M119" s="2318"/>
      <c r="N119" s="618"/>
      <c r="O119" s="1624"/>
      <c r="P119" s="1624"/>
      <c r="Q119" s="1635"/>
      <c r="R119" s="1635"/>
      <c r="S119" s="1635"/>
      <c r="T119" s="1635"/>
      <c r="U119" s="1635"/>
      <c r="V119" s="1635"/>
      <c r="W119" s="1635"/>
      <c r="X119" s="1635"/>
      <c r="Y119" s="1635"/>
      <c r="Z119" s="1635"/>
      <c r="AA119" s="1635"/>
      <c r="AB119" s="1635"/>
      <c r="AC119" s="1635"/>
      <c r="AD119" s="1635"/>
      <c r="AE119" s="1635"/>
      <c r="AF119" s="1635"/>
      <c r="AG119" s="1635"/>
      <c r="AH119" s="1635">
        <v>0</v>
      </c>
    </row>
    <row s="1635" customFormat="1" customHeight="1" ht="56.25">
      <c r="A120" s="1823"/>
      <c r="B120" s="1823"/>
      <c r="C120" s="1687"/>
      <c r="D120" s="344"/>
      <c r="E120" s="1031"/>
      <c r="F120" s="1031"/>
      <c r="G120" s="1031"/>
      <c r="H120" s="2577" t="s">
        <v>488</v>
      </c>
      <c r="I120" s="1739">
        <v>46753.588958333334</v>
      </c>
      <c r="J120" s="1773">
        <v>47118.58907407407</v>
      </c>
      <c r="K120" s="1778">
        <v>30460.97</v>
      </c>
      <c r="L120" s="2271" t="s">
        <v>308</v>
      </c>
      <c r="M120" s="2318"/>
      <c r="N120" s="618"/>
      <c r="O120" s="1624"/>
      <c r="P120" s="1624"/>
      <c r="Q120" s="1635"/>
      <c r="R120" s="1635"/>
      <c r="S120" s="1635"/>
      <c r="T120" s="1635"/>
      <c r="U120" s="1635"/>
      <c r="V120" s="1635"/>
      <c r="W120" s="1635"/>
      <c r="X120" s="1635"/>
      <c r="Y120" s="1635"/>
      <c r="Z120" s="1635"/>
      <c r="AA120" s="1635"/>
      <c r="AB120" s="1635"/>
      <c r="AC120" s="1635"/>
      <c r="AD120" s="1635"/>
      <c r="AE120" s="1635"/>
      <c r="AF120" s="1635"/>
      <c r="AG120" s="1635"/>
      <c r="AH120" s="1635">
        <v>0</v>
      </c>
    </row>
    <row s="1635" customFormat="1" customHeight="1" ht="56.25">
      <c r="A121" s="1823"/>
      <c r="B121" s="1823"/>
      <c r="C121" s="1687"/>
      <c r="D121" s="344"/>
      <c r="E121" s="1031"/>
      <c r="F121" s="1031"/>
      <c r="G121" s="1031"/>
      <c r="H121" s="2577" t="s">
        <v>488</v>
      </c>
      <c r="I121" s="1739">
        <v>47119.591157407405</v>
      </c>
      <c r="J121" s="1773">
        <v>47483.59128472222</v>
      </c>
      <c r="K121" s="1778">
        <v>31674.06</v>
      </c>
      <c r="L121" s="2271" t="s">
        <v>308</v>
      </c>
      <c r="M121" s="2318"/>
      <c r="N121" s="618"/>
      <c r="O121" s="1624"/>
      <c r="P121" s="1624"/>
      <c r="Q121" s="1635"/>
      <c r="R121" s="1635"/>
      <c r="S121" s="1635"/>
      <c r="T121" s="1635"/>
      <c r="U121" s="1635"/>
      <c r="V121" s="1635"/>
      <c r="W121" s="1635"/>
      <c r="X121" s="1635"/>
      <c r="Y121" s="1635"/>
      <c r="Z121" s="1635"/>
      <c r="AA121" s="1635"/>
      <c r="AB121" s="1635"/>
      <c r="AC121" s="1635"/>
      <c r="AD121" s="1635"/>
      <c r="AE121" s="1635"/>
      <c r="AF121" s="1635"/>
      <c r="AG121" s="1635"/>
      <c r="AH121" s="1635">
        <v>0</v>
      </c>
    </row>
    <row s="1635" customFormat="1" customHeight="1" ht="56.25">
      <c r="A122" s="1823"/>
      <c r="B122" s="1823"/>
      <c r="C122" s="1687"/>
      <c r="D122" s="344"/>
      <c r="E122" s="1031"/>
      <c r="F122" s="1031"/>
      <c r="G122" s="1031"/>
      <c r="H122" s="2577" t="s">
        <v>488</v>
      </c>
      <c r="I122" s="1739">
        <v>47484.593136574076</v>
      </c>
      <c r="J122" s="1773">
        <v>47848.59328703704</v>
      </c>
      <c r="K122" s="1778">
        <v>32898.87</v>
      </c>
      <c r="L122" s="2271" t="s">
        <v>308</v>
      </c>
      <c r="M122" s="2318"/>
      <c r="N122" s="618"/>
      <c r="O122" s="1624"/>
      <c r="P122" s="1624"/>
      <c r="Q122" s="1635"/>
      <c r="R122" s="1635"/>
      <c r="S122" s="1635"/>
      <c r="T122" s="1635"/>
      <c r="U122" s="1635"/>
      <c r="V122" s="1635"/>
      <c r="W122" s="1635"/>
      <c r="X122" s="1635"/>
      <c r="Y122" s="1635"/>
      <c r="Z122" s="1635"/>
      <c r="AA122" s="1635"/>
      <c r="AB122" s="1635"/>
      <c r="AC122" s="1635"/>
      <c r="AD122" s="1635"/>
      <c r="AE122" s="1635"/>
      <c r="AF122" s="1635"/>
      <c r="AG122" s="1635"/>
      <c r="AH122" s="1635">
        <v>0</v>
      </c>
    </row>
    <row s="1635" customFormat="1" customHeight="1" ht="18.75">
      <c r="A123" s="1780"/>
      <c r="B123" s="1780"/>
      <c r="C123" s="369" t="s">
        <v>1146</v>
      </c>
      <c r="D123" s="2462"/>
      <c r="E123" s="2204"/>
      <c r="F123" s="2383"/>
      <c r="G123" s="2427"/>
      <c r="H123" s="1500"/>
      <c r="I123" s="651" t="s">
        <v>1145</v>
      </c>
      <c r="J123" s="571"/>
      <c r="K123" s="1500"/>
      <c r="L123" s="214"/>
      <c r="M123" s="341"/>
      <c r="N123" s="334"/>
      <c r="O123" s="1624"/>
      <c r="P123" s="1624"/>
      <c r="AH123" s="1631">
        <v>0</v>
      </c>
    </row>
    <row s="1635" customFormat="1" customHeight="1" ht="0.75">
      <c r="A124" s="1780"/>
      <c r="B124" s="1780"/>
      <c r="C124" s="369" t="s">
        <v>1155</v>
      </c>
      <c r="D124" s="2462"/>
      <c r="E124" s="2204"/>
      <c r="F124" s="2383"/>
      <c r="G124" s="400"/>
      <c r="H124" s="1500"/>
      <c r="I124" s="651"/>
      <c r="J124" s="571"/>
      <c r="K124" s="1500"/>
      <c r="L124" s="214"/>
      <c r="M124" s="341"/>
      <c r="N124" s="334"/>
      <c r="O124" s="1624"/>
      <c r="P124" s="1624"/>
      <c r="AH124" s="1631">
        <v>0</v>
      </c>
    </row>
    <row s="1635" customFormat="1" customHeight="1" ht="18.75" hidden="1">
      <c r="A125" s="1780" t="s">
        <v>232</v>
      </c>
      <c r="B125" s="1780" t="s">
        <v>233</v>
      </c>
      <c r="C125" s="369"/>
      <c r="D125" s="2462"/>
      <c r="E125" s="2204"/>
      <c r="F125" s="2383" t="str">
        <f>INDEX(PT_DIFFERENTIATION_VTAR,MATCH(A125,PT_DIFFERENTIATION_VTAR_ID,0))</f>
        <v>Тариф на техническую воду</v>
      </c>
      <c r="G125" s="2427" t="str">
        <f>INDEX(PT_DIFFERENTIATION_NTAR,MATCH(B125,PT_DIFFERENTIATION_NTAR_ID,0))</f>
        <v/>
      </c>
      <c r="H125" s="1862"/>
      <c r="I125" s="1739"/>
      <c r="J125" s="1773"/>
      <c r="K125" s="1778"/>
      <c r="L125" s="1862" t="s">
        <v>308</v>
      </c>
      <c r="M125" s="341"/>
      <c r="N125" s="334"/>
      <c r="O125" s="1624"/>
      <c r="P125" s="1624"/>
      <c r="AH125" s="1631">
        <v>0</v>
      </c>
    </row>
    <row s="1635" customFormat="1" customHeight="1" ht="18.75" hidden="1">
      <c r="A126" s="1780"/>
      <c r="B126" s="1780"/>
      <c r="C126" s="369" t="s">
        <v>1146</v>
      </c>
      <c r="D126" s="2462"/>
      <c r="E126" s="2204"/>
      <c r="F126" s="2383"/>
      <c r="G126" s="2427"/>
      <c r="H126" s="1500"/>
      <c r="I126" s="651" t="s">
        <v>1145</v>
      </c>
      <c r="J126" s="571"/>
      <c r="K126" s="1500"/>
      <c r="L126" s="214"/>
      <c r="M126" s="341"/>
      <c r="N126" s="334"/>
      <c r="O126" s="1624"/>
      <c r="P126" s="1624"/>
      <c r="AH126" s="1631">
        <v>0</v>
      </c>
    </row>
    <row s="1635" customFormat="1" customHeight="1" ht="0.75" hidden="1">
      <c r="A127" s="1780"/>
      <c r="B127" s="1780"/>
      <c r="C127" s="369" t="s">
        <v>1155</v>
      </c>
      <c r="D127" s="2462"/>
      <c r="E127" s="2204"/>
      <c r="F127" s="2383"/>
      <c r="G127" s="400"/>
      <c r="H127" s="1500"/>
      <c r="I127" s="651"/>
      <c r="J127" s="571"/>
      <c r="K127" s="1500"/>
      <c r="L127" s="214"/>
      <c r="M127" s="341"/>
      <c r="N127" s="334"/>
      <c r="O127" s="1624"/>
      <c r="P127" s="1624"/>
      <c r="AH127" s="1631">
        <v>0</v>
      </c>
    </row>
    <row s="1635" customFormat="1" customHeight="1" ht="18.75" hidden="1">
      <c r="A128" s="1780" t="s">
        <v>237</v>
      </c>
      <c r="B128" s="1780" t="s">
        <v>238</v>
      </c>
      <c r="C128" s="369"/>
      <c r="D128" s="2462"/>
      <c r="E128" s="2204"/>
      <c r="F128" s="2383" t="str">
        <f>INDEX(PT_DIFFERENTIATION_VTAR,MATCH(A128,PT_DIFFERENTIATION_VTAR_ID,0))</f>
        <v>Тариф на транспортировку воды</v>
      </c>
      <c r="G128" s="2427" t="str">
        <f>INDEX(PT_DIFFERENTIATION_NTAR,MATCH(B128,PT_DIFFERENTIATION_NTAR_ID,0))</f>
        <v/>
      </c>
      <c r="H128" s="1862"/>
      <c r="I128" s="1739"/>
      <c r="J128" s="1773"/>
      <c r="K128" s="1778"/>
      <c r="L128" s="1862" t="s">
        <v>308</v>
      </c>
      <c r="M128" s="341"/>
      <c r="N128" s="334"/>
      <c r="O128" s="1624"/>
      <c r="P128" s="1624"/>
      <c r="AH128" s="1631">
        <v>0</v>
      </c>
    </row>
    <row s="1635" customFormat="1" customHeight="1" ht="18.75" hidden="1">
      <c r="A129" s="1780"/>
      <c r="B129" s="1780"/>
      <c r="C129" s="369" t="s">
        <v>1146</v>
      </c>
      <c r="D129" s="2462"/>
      <c r="E129" s="2204"/>
      <c r="F129" s="2383"/>
      <c r="G129" s="2427"/>
      <c r="H129" s="1500"/>
      <c r="I129" s="651" t="s">
        <v>1145</v>
      </c>
      <c r="J129" s="571"/>
      <c r="K129" s="1500"/>
      <c r="L129" s="214"/>
      <c r="M129" s="341"/>
      <c r="N129" s="334"/>
      <c r="O129" s="1624"/>
      <c r="P129" s="1624"/>
      <c r="AH129" s="1631">
        <v>0</v>
      </c>
    </row>
    <row s="1635" customFormat="1" customHeight="1" ht="0.75" hidden="1">
      <c r="A130" s="1780"/>
      <c r="B130" s="1780"/>
      <c r="C130" s="369" t="s">
        <v>1155</v>
      </c>
      <c r="D130" s="2462"/>
      <c r="E130" s="2204"/>
      <c r="F130" s="2383"/>
      <c r="G130" s="400"/>
      <c r="H130" s="1500"/>
      <c r="I130" s="651"/>
      <c r="J130" s="571"/>
      <c r="K130" s="1500"/>
      <c r="L130" s="214"/>
      <c r="M130" s="341"/>
      <c r="N130" s="334"/>
      <c r="O130" s="1624"/>
      <c r="P130" s="1624"/>
      <c r="AH130" s="1631">
        <v>0</v>
      </c>
    </row>
    <row s="1635" customFormat="1" customHeight="1" ht="18.75" hidden="1">
      <c r="A131" s="1780" t="s">
        <v>242</v>
      </c>
      <c r="B131" s="1780" t="s">
        <v>243</v>
      </c>
      <c r="C131" s="369"/>
      <c r="D131" s="2462"/>
      <c r="E131" s="2204"/>
      <c r="F131" s="2383" t="str">
        <f>INDEX(PT_DIFFERENTIATION_VTAR,MATCH(A131,PT_DIFFERENTIATION_VTAR_ID,0))</f>
        <v>Тариф на подвоз воды</v>
      </c>
      <c r="G131" s="2427" t="str">
        <f>INDEX(PT_DIFFERENTIATION_NTAR,MATCH(B131,PT_DIFFERENTIATION_NTAR_ID,0))</f>
        <v/>
      </c>
      <c r="H131" s="1862"/>
      <c r="I131" s="1739"/>
      <c r="J131" s="1773"/>
      <c r="K131" s="1778"/>
      <c r="L131" s="1862" t="s">
        <v>308</v>
      </c>
      <c r="M131" s="341"/>
      <c r="N131" s="334"/>
      <c r="O131" s="1624"/>
      <c r="P131" s="1624"/>
      <c r="AH131" s="1631">
        <v>0</v>
      </c>
    </row>
    <row s="1635" customFormat="1" customHeight="1" ht="18.75" hidden="1">
      <c r="A132" s="1780"/>
      <c r="B132" s="1780"/>
      <c r="C132" s="369" t="s">
        <v>1146</v>
      </c>
      <c r="D132" s="2462"/>
      <c r="E132" s="2204"/>
      <c r="F132" s="2383"/>
      <c r="G132" s="2427"/>
      <c r="H132" s="1500"/>
      <c r="I132" s="651" t="s">
        <v>1145</v>
      </c>
      <c r="J132" s="571"/>
      <c r="K132" s="1500"/>
      <c r="L132" s="214"/>
      <c r="M132" s="341"/>
      <c r="N132" s="334"/>
      <c r="O132" s="1624"/>
      <c r="P132" s="1624"/>
      <c r="AH132" s="1631">
        <v>0</v>
      </c>
    </row>
    <row s="1635" customFormat="1" customHeight="1" ht="0.75" hidden="1">
      <c r="A133" s="1780"/>
      <c r="B133" s="1780"/>
      <c r="C133" s="369" t="s">
        <v>1155</v>
      </c>
      <c r="D133" s="2462"/>
      <c r="E133" s="2204"/>
      <c r="F133" s="2383"/>
      <c r="G133" s="400"/>
      <c r="H133" s="1500"/>
      <c r="I133" s="651"/>
      <c r="J133" s="571"/>
      <c r="K133" s="1500"/>
      <c r="L133" s="214"/>
      <c r="M133" s="341"/>
      <c r="N133" s="334"/>
      <c r="O133" s="1624"/>
      <c r="P133" s="1624"/>
      <c r="AH133" s="1631">
        <v>0</v>
      </c>
    </row>
    <row s="1635" customFormat="1" customHeight="1" ht="18.75" hidden="1">
      <c r="A134" s="1780" t="s">
        <v>247</v>
      </c>
      <c r="B134" s="1780" t="s">
        <v>248</v>
      </c>
      <c r="C134" s="369"/>
      <c r="D134" s="2462"/>
      <c r="E134" s="2204"/>
      <c r="F134" s="2383"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7" t="str">
        <f>INDEX(PT_DIFFERENTIATION_NTAR,MATCH(B134,PT_DIFFERENTIATION_NTAR_ID,0))</f>
        <v/>
      </c>
      <c r="H134" s="1862"/>
      <c r="I134" s="1739"/>
      <c r="J134" s="1773"/>
      <c r="K134" s="1778"/>
      <c r="L134" s="1862" t="s">
        <v>308</v>
      </c>
      <c r="M134" s="341"/>
      <c r="N134" s="334"/>
      <c r="O134" s="1624"/>
      <c r="P134" s="1624"/>
      <c r="AH134" s="1631">
        <v>0</v>
      </c>
    </row>
    <row s="1635" customFormat="1" customHeight="1" ht="18.75" hidden="1">
      <c r="A135" s="1780"/>
      <c r="B135" s="1780"/>
      <c r="C135" s="369" t="s">
        <v>1146</v>
      </c>
      <c r="D135" s="2462"/>
      <c r="E135" s="2204"/>
      <c r="F135" s="2383"/>
      <c r="G135" s="2427"/>
      <c r="H135" s="1500"/>
      <c r="I135" s="651" t="s">
        <v>1145</v>
      </c>
      <c r="J135" s="571"/>
      <c r="K135" s="1500"/>
      <c r="L135" s="214"/>
      <c r="M135" s="341"/>
      <c r="N135" s="334"/>
      <c r="O135" s="1624"/>
      <c r="P135" s="1624"/>
      <c r="AH135" s="1631">
        <v>0</v>
      </c>
    </row>
    <row s="1635" customFormat="1" customHeight="1" ht="0.75" hidden="1">
      <c r="A136" s="1780"/>
      <c r="B136" s="1780"/>
      <c r="C136" s="369" t="s">
        <v>1155</v>
      </c>
      <c r="D136" s="2462"/>
      <c r="E136" s="2204"/>
      <c r="F136" s="2383"/>
      <c r="G136" s="400"/>
      <c r="H136" s="1500"/>
      <c r="I136" s="651"/>
      <c r="J136" s="571"/>
      <c r="K136" s="1500"/>
      <c r="L136" s="214"/>
      <c r="M136" s="341"/>
      <c r="N136" s="334"/>
      <c r="O136" s="1624"/>
      <c r="P136" s="1624"/>
      <c r="AH136" s="1631">
        <v>0</v>
      </c>
    </row>
    <row s="1635" customFormat="1" customHeight="1" ht="18.75" hidden="1">
      <c r="A137" s="1780" t="s">
        <v>252</v>
      </c>
      <c r="B137" s="1780" t="s">
        <v>253</v>
      </c>
      <c r="C137" s="369"/>
      <c r="D137" s="2462"/>
      <c r="E137" s="2204"/>
      <c r="F137" s="2383" t="str">
        <f>INDEX(PT_DIFFERENTIATION_VTAR,MATCH(A137,PT_DIFFERENTIATION_VTAR_ID,0))</f>
        <v>Тариф на горячую воду (горячее водоснабжение)</v>
      </c>
      <c r="G137" s="2427" t="str">
        <f>INDEX(PT_DIFFERENTIATION_NTAR,MATCH(B137,PT_DIFFERENTIATION_NTAR_ID,0))</f>
        <v/>
      </c>
      <c r="H137" s="1862"/>
      <c r="I137" s="1739"/>
      <c r="J137" s="1773"/>
      <c r="K137" s="1778"/>
      <c r="L137" s="1862" t="s">
        <v>308</v>
      </c>
      <c r="M137" s="341"/>
      <c r="N137" s="334"/>
      <c r="O137" s="1624"/>
      <c r="P137" s="1624"/>
      <c r="AH137" s="1631">
        <v>0</v>
      </c>
    </row>
    <row s="1635" customFormat="1" customHeight="1" ht="18.75" hidden="1">
      <c r="A138" s="1780"/>
      <c r="B138" s="1780"/>
      <c r="C138" s="369" t="s">
        <v>1146</v>
      </c>
      <c r="D138" s="2462"/>
      <c r="E138" s="2204"/>
      <c r="F138" s="2383"/>
      <c r="G138" s="2427"/>
      <c r="H138" s="1500"/>
      <c r="I138" s="651" t="s">
        <v>1145</v>
      </c>
      <c r="J138" s="571"/>
      <c r="K138" s="1500"/>
      <c r="L138" s="214"/>
      <c r="M138" s="341"/>
      <c r="N138" s="334"/>
      <c r="O138" s="1624"/>
      <c r="P138" s="1624"/>
      <c r="AH138" s="1631">
        <v>0</v>
      </c>
    </row>
    <row s="1635" customFormat="1" customHeight="1" ht="0.75" hidden="1">
      <c r="A139" s="1780"/>
      <c r="B139" s="1780"/>
      <c r="C139" s="369" t="s">
        <v>1155</v>
      </c>
      <c r="D139" s="2462"/>
      <c r="E139" s="2204"/>
      <c r="F139" s="2383"/>
      <c r="G139" s="400"/>
      <c r="H139" s="1500"/>
      <c r="I139" s="651"/>
      <c r="J139" s="571"/>
      <c r="K139" s="1500"/>
      <c r="L139" s="214"/>
      <c r="M139" s="341"/>
      <c r="N139" s="334"/>
      <c r="O139" s="1624"/>
      <c r="P139" s="1624"/>
      <c r="AH139" s="1631">
        <v>0</v>
      </c>
    </row>
    <row s="1635" customFormat="1" customHeight="1" ht="18.75" hidden="1">
      <c r="A140" s="1780" t="s">
        <v>257</v>
      </c>
      <c r="B140" s="1780" t="s">
        <v>258</v>
      </c>
      <c r="C140" s="369"/>
      <c r="D140" s="2462"/>
      <c r="E140" s="2204"/>
      <c r="F140" s="2383" t="str">
        <f>INDEX(PT_DIFFERENTIATION_VTAR,MATCH(A140,PT_DIFFERENTIATION_VTAR_ID,0))</f>
        <v>Тариф на транспортировку горячей воды</v>
      </c>
      <c r="G140" s="2427" t="str">
        <f>INDEX(PT_DIFFERENTIATION_NTAR,MATCH(B140,PT_DIFFERENTIATION_NTAR_ID,0))</f>
        <v/>
      </c>
      <c r="H140" s="1862"/>
      <c r="I140" s="1739"/>
      <c r="J140" s="1773"/>
      <c r="K140" s="1778"/>
      <c r="L140" s="1862" t="s">
        <v>308</v>
      </c>
      <c r="M140" s="341"/>
      <c r="N140" s="334"/>
      <c r="O140" s="1624"/>
      <c r="P140" s="1624"/>
      <c r="AH140" s="1631">
        <v>0</v>
      </c>
    </row>
    <row s="1635" customFormat="1" customHeight="1" ht="18.75" hidden="1">
      <c r="A141" s="1780"/>
      <c r="B141" s="1780"/>
      <c r="C141" s="369" t="s">
        <v>1146</v>
      </c>
      <c r="D141" s="2462"/>
      <c r="E141" s="2204"/>
      <c r="F141" s="2383"/>
      <c r="G141" s="2427"/>
      <c r="H141" s="1500"/>
      <c r="I141" s="651" t="s">
        <v>1145</v>
      </c>
      <c r="J141" s="571"/>
      <c r="K141" s="1500"/>
      <c r="L141" s="214"/>
      <c r="M141" s="341"/>
      <c r="N141" s="334"/>
      <c r="O141" s="1624"/>
      <c r="P141" s="1624"/>
      <c r="AH141" s="1631">
        <v>0</v>
      </c>
    </row>
    <row s="1635" customFormat="1" customHeight="1" ht="0.75" hidden="1">
      <c r="A142" s="1780"/>
      <c r="B142" s="1780"/>
      <c r="C142" s="369" t="s">
        <v>1155</v>
      </c>
      <c r="D142" s="2462"/>
      <c r="E142" s="2204"/>
      <c r="F142" s="2383"/>
      <c r="G142" s="400"/>
      <c r="H142" s="1500"/>
      <c r="I142" s="651"/>
      <c r="J142" s="571"/>
      <c r="K142" s="1500"/>
      <c r="L142" s="214"/>
      <c r="M142" s="341"/>
      <c r="N142" s="334"/>
      <c r="O142" s="1624"/>
      <c r="P142" s="1624"/>
      <c r="AH142" s="1631">
        <v>0</v>
      </c>
    </row>
    <row s="1635" customFormat="1" customHeight="1" ht="18.75" hidden="1">
      <c r="A143" s="1780" t="s">
        <v>262</v>
      </c>
      <c r="B143" s="1780" t="s">
        <v>263</v>
      </c>
      <c r="C143" s="369"/>
      <c r="D143" s="2462"/>
      <c r="E143" s="2204"/>
      <c r="F143" s="2383"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7" t="str">
        <f>INDEX(PT_DIFFERENTIATION_NTAR,MATCH(B143,PT_DIFFERENTIATION_NTAR_ID,0))</f>
        <v/>
      </c>
      <c r="H143" s="1862"/>
      <c r="I143" s="1739"/>
      <c r="J143" s="1773"/>
      <c r="K143" s="1778"/>
      <c r="L143" s="1862" t="s">
        <v>308</v>
      </c>
      <c r="M143" s="341"/>
      <c r="N143" s="334"/>
      <c r="O143" s="1624"/>
      <c r="P143" s="1624"/>
      <c r="AH143" s="1631">
        <v>0</v>
      </c>
    </row>
    <row s="1635" customFormat="1" customHeight="1" ht="18.75" hidden="1">
      <c r="A144" s="1780"/>
      <c r="B144" s="1780"/>
      <c r="C144" s="369" t="s">
        <v>1146</v>
      </c>
      <c r="D144" s="2462"/>
      <c r="E144" s="2204"/>
      <c r="F144" s="2383"/>
      <c r="G144" s="2427"/>
      <c r="H144" s="1500"/>
      <c r="I144" s="651" t="s">
        <v>1145</v>
      </c>
      <c r="J144" s="571"/>
      <c r="K144" s="1500"/>
      <c r="L144" s="214"/>
      <c r="M144" s="341"/>
      <c r="N144" s="334"/>
      <c r="O144" s="1624"/>
      <c r="P144" s="1624"/>
      <c r="AH144" s="1631">
        <v>0</v>
      </c>
    </row>
    <row s="1635" customFormat="1" customHeight="1" ht="0.75" hidden="1">
      <c r="A145" s="1780"/>
      <c r="B145" s="1780"/>
      <c r="C145" s="369" t="s">
        <v>1155</v>
      </c>
      <c r="D145" s="2462"/>
      <c r="E145" s="2204"/>
      <c r="F145" s="2383"/>
      <c r="G145" s="400"/>
      <c r="H145" s="1500"/>
      <c r="I145" s="651"/>
      <c r="J145" s="571"/>
      <c r="K145" s="1500"/>
      <c r="L145" s="214"/>
      <c r="M145" s="341"/>
      <c r="N145" s="334"/>
      <c r="O145" s="1624"/>
      <c r="P145" s="1624"/>
      <c r="AH145" s="1631">
        <v>0</v>
      </c>
    </row>
    <row s="1635" customFormat="1" customHeight="1" ht="18.75" hidden="1">
      <c r="A146" s="1780" t="s">
        <v>267</v>
      </c>
      <c r="B146" s="1780" t="s">
        <v>268</v>
      </c>
      <c r="C146" s="369"/>
      <c r="D146" s="2462"/>
      <c r="E146" s="2204"/>
      <c r="F146" s="2383" t="str">
        <f>INDEX(PT_DIFFERENTIATION_VTAR,MATCH(A146,PT_DIFFERENTIATION_VTAR_ID,0))</f>
        <v>Тариф на водоотведение</v>
      </c>
      <c r="G146" s="2427" t="str">
        <f>INDEX(PT_DIFFERENTIATION_NTAR,MATCH(B146,PT_DIFFERENTIATION_NTAR_ID,0))</f>
        <v/>
      </c>
      <c r="H146" s="1862"/>
      <c r="I146" s="1739"/>
      <c r="J146" s="1773"/>
      <c r="K146" s="1778"/>
      <c r="L146" s="1862" t="s">
        <v>308</v>
      </c>
      <c r="M146" s="341"/>
      <c r="N146" s="334"/>
      <c r="O146" s="1624"/>
      <c r="P146" s="1624"/>
      <c r="AH146" s="1631">
        <v>0</v>
      </c>
    </row>
    <row s="1635" customFormat="1" customHeight="1" ht="18.75" hidden="1">
      <c r="A147" s="1780"/>
      <c r="B147" s="1780"/>
      <c r="C147" s="369" t="s">
        <v>1146</v>
      </c>
      <c r="D147" s="2462"/>
      <c r="E147" s="2204"/>
      <c r="F147" s="2383"/>
      <c r="G147" s="2427"/>
      <c r="H147" s="1500"/>
      <c r="I147" s="651" t="s">
        <v>1145</v>
      </c>
      <c r="J147" s="571"/>
      <c r="K147" s="1500"/>
      <c r="L147" s="214"/>
      <c r="M147" s="341"/>
      <c r="N147" s="334"/>
      <c r="O147" s="1624"/>
      <c r="P147" s="1624"/>
      <c r="AH147" s="1631">
        <v>0</v>
      </c>
    </row>
    <row s="1635" customFormat="1" customHeight="1" ht="0.75" hidden="1">
      <c r="A148" s="1780"/>
      <c r="B148" s="1780"/>
      <c r="C148" s="369" t="s">
        <v>1155</v>
      </c>
      <c r="D148" s="2462"/>
      <c r="E148" s="2204"/>
      <c r="F148" s="2383"/>
      <c r="G148" s="400"/>
      <c r="H148" s="1500"/>
      <c r="I148" s="651"/>
      <c r="J148" s="571"/>
      <c r="K148" s="1500"/>
      <c r="L148" s="214"/>
      <c r="M148" s="341"/>
      <c r="N148" s="334"/>
      <c r="O148" s="1624"/>
      <c r="P148" s="1624"/>
      <c r="AH148" s="1631">
        <v>0</v>
      </c>
    </row>
    <row s="1635" customFormat="1" customHeight="1" ht="18.75" hidden="1">
      <c r="A149" s="1780" t="s">
        <v>272</v>
      </c>
      <c r="B149" s="1780" t="s">
        <v>273</v>
      </c>
      <c r="C149" s="369"/>
      <c r="D149" s="2462"/>
      <c r="E149" s="2204"/>
      <c r="F149" s="2383" t="str">
        <f>INDEX(PT_DIFFERENTIATION_VTAR,MATCH(A149,PT_DIFFERENTIATION_VTAR_ID,0))</f>
        <v>Тариф на транспортировку сточных вод</v>
      </c>
      <c r="G149" s="2427" t="str">
        <f>INDEX(PT_DIFFERENTIATION_NTAR,MATCH(B149,PT_DIFFERENTIATION_NTAR_ID,0))</f>
        <v/>
      </c>
      <c r="H149" s="1862"/>
      <c r="I149" s="1739"/>
      <c r="J149" s="1773"/>
      <c r="K149" s="1778"/>
      <c r="L149" s="1862" t="s">
        <v>308</v>
      </c>
      <c r="M149" s="341"/>
      <c r="N149" s="334"/>
      <c r="O149" s="1624"/>
      <c r="P149" s="1624"/>
      <c r="AH149" s="1631">
        <v>0</v>
      </c>
    </row>
    <row s="1635" customFormat="1" customHeight="1" ht="18.75" hidden="1">
      <c r="A150" s="1780"/>
      <c r="B150" s="1780"/>
      <c r="C150" s="369" t="s">
        <v>1146</v>
      </c>
      <c r="D150" s="2462"/>
      <c r="E150" s="2204"/>
      <c r="F150" s="2383"/>
      <c r="G150" s="2427"/>
      <c r="H150" s="1500"/>
      <c r="I150" s="651" t="s">
        <v>1145</v>
      </c>
      <c r="J150" s="571"/>
      <c r="K150" s="1500"/>
      <c r="L150" s="214"/>
      <c r="M150" s="341"/>
      <c r="N150" s="334"/>
      <c r="O150" s="1624"/>
      <c r="P150" s="1624"/>
      <c r="AH150" s="1631">
        <v>0</v>
      </c>
    </row>
    <row s="1635" customFormat="1" customHeight="1" ht="0.75" hidden="1">
      <c r="A151" s="1780"/>
      <c r="B151" s="1780"/>
      <c r="C151" s="369" t="s">
        <v>1155</v>
      </c>
      <c r="D151" s="2462"/>
      <c r="E151" s="2204"/>
      <c r="F151" s="2383"/>
      <c r="G151" s="400"/>
      <c r="H151" s="1500"/>
      <c r="I151" s="651"/>
      <c r="J151" s="571"/>
      <c r="K151" s="1500"/>
      <c r="L151" s="214"/>
      <c r="M151" s="341"/>
      <c r="N151" s="334"/>
      <c r="O151" s="1624"/>
      <c r="P151" s="1624"/>
      <c r="AH151" s="1631">
        <v>0</v>
      </c>
    </row>
    <row s="1635" customFormat="1" customHeight="1" ht="18.75" hidden="1">
      <c r="A152" s="1780" t="s">
        <v>277</v>
      </c>
      <c r="B152" s="1780" t="s">
        <v>278</v>
      </c>
      <c r="C152" s="369"/>
      <c r="D152" s="2462"/>
      <c r="E152" s="2204"/>
      <c r="F152" s="2383" t="str">
        <f>INDEX(PT_DIFFERENTIATION_VTAR,MATCH(A152,PT_DIFFERENTIATION_VTAR_ID,0))</f>
        <v>Тариф на подключение (технологическое присоединение) к централизованной системе водоотведения</v>
      </c>
      <c r="G152" s="2427" t="str">
        <f>INDEX(PT_DIFFERENTIATION_NTAR,MATCH(B152,PT_DIFFERENTIATION_NTAR_ID,0))</f>
        <v/>
      </c>
      <c r="H152" s="1862"/>
      <c r="I152" s="1739"/>
      <c r="J152" s="1773"/>
      <c r="K152" s="1778"/>
      <c r="L152" s="1862" t="s">
        <v>308</v>
      </c>
      <c r="M152" s="341"/>
      <c r="N152" s="334"/>
      <c r="O152" s="1624"/>
      <c r="P152" s="1624"/>
      <c r="AH152" s="1631">
        <v>0</v>
      </c>
    </row>
    <row s="1635" customFormat="1" customHeight="1" ht="18.75" hidden="1">
      <c r="A153" s="1780"/>
      <c r="B153" s="1780"/>
      <c r="C153" s="369" t="s">
        <v>1146</v>
      </c>
      <c r="D153" s="2462"/>
      <c r="E153" s="2204"/>
      <c r="F153" s="2383"/>
      <c r="G153" s="2427"/>
      <c r="H153" s="1500"/>
      <c r="I153" s="651" t="s">
        <v>1145</v>
      </c>
      <c r="J153" s="571"/>
      <c r="K153" s="1500"/>
      <c r="L153" s="214"/>
      <c r="M153" s="341"/>
      <c r="N153" s="334"/>
      <c r="O153" s="1624"/>
      <c r="P153" s="1624"/>
      <c r="AH153" s="1631">
        <v>0</v>
      </c>
    </row>
    <row s="1635" customFormat="1" customHeight="1" ht="1.05">
      <c r="A154" s="1780"/>
      <c r="B154" s="1780"/>
      <c r="C154" s="369" t="s">
        <v>1155</v>
      </c>
      <c r="D154" s="2462"/>
      <c r="E154" s="2204"/>
      <c r="F154" s="2383"/>
      <c r="G154" s="400"/>
      <c r="H154" s="1500"/>
      <c r="I154" s="651"/>
      <c r="J154" s="571"/>
      <c r="K154" s="1500"/>
      <c r="L154" s="214"/>
      <c r="M154" s="341"/>
      <c r="N154" s="334"/>
      <c r="O154" s="1624"/>
      <c r="P154" s="1624"/>
      <c r="AH154" s="1631">
        <v>1</v>
      </c>
    </row>
    <row customHeight="1" ht="19.95">
      <c r="A155" s="1780"/>
      <c r="B155" s="1780"/>
      <c r="D155" s="376"/>
      <c r="E155" s="147" t="s">
        <v>90</v>
      </c>
      <c r="F155"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5" s="2460"/>
      <c r="H155" s="2460"/>
      <c r="I155" s="2460"/>
      <c r="J155" s="2460"/>
      <c r="K155" s="2460"/>
      <c r="L155" s="2460"/>
      <c r="M155" s="297"/>
      <c r="N155" s="334"/>
      <c r="AH155" s="374">
        <v>19</v>
      </c>
    </row>
    <row s="1635" customFormat="1" customHeight="1" ht="60.75" hidden="1">
      <c r="A156" s="1780" t="s">
        <v>153</v>
      </c>
      <c r="B156" s="1780" t="s">
        <v>154</v>
      </c>
      <c r="C156" s="369"/>
      <c r="D156" s="2462"/>
      <c r="E156" s="2204"/>
      <c r="F156" s="2383"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7" t="str">
        <f>INDEX(PT_DIFFERENTIATION_NTAR,MATCH(B156,PT_DIFFERENTIATION_NTAR_ID,0))</f>
        <v/>
      </c>
      <c r="H156" s="1862"/>
      <c r="I156" s="1739"/>
      <c r="J156" s="1773"/>
      <c r="K156" s="1778"/>
      <c r="L156" s="1862" t="s">
        <v>308</v>
      </c>
      <c r="M15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334"/>
      <c r="O156" s="1624"/>
      <c r="P156" s="1624"/>
      <c r="AH156" s="1631">
        <v>0</v>
      </c>
    </row>
    <row s="1635" customFormat="1" customHeight="1" ht="18.75" hidden="1">
      <c r="A157" s="1780"/>
      <c r="B157" s="1780"/>
      <c r="C157" s="369" t="s">
        <v>1146</v>
      </c>
      <c r="D157" s="2462"/>
      <c r="E157" s="2204"/>
      <c r="F157" s="2383"/>
      <c r="G157" s="2427"/>
      <c r="H157" s="1500"/>
      <c r="I157" s="651" t="s">
        <v>1145</v>
      </c>
      <c r="J157" s="571"/>
      <c r="K157" s="1500"/>
      <c r="L157" s="214"/>
      <c r="M157" s="2170"/>
      <c r="N157" s="334"/>
      <c r="O157" s="1624"/>
      <c r="P157" s="1624"/>
      <c r="AH157" s="1631">
        <v>0</v>
      </c>
    </row>
    <row s="1635" customFormat="1" customHeight="1" ht="0.75" hidden="1">
      <c r="A158" s="1780"/>
      <c r="B158" s="1780"/>
      <c r="C158" s="369" t="s">
        <v>1155</v>
      </c>
      <c r="D158" s="2462"/>
      <c r="E158" s="2204"/>
      <c r="F158" s="2383"/>
      <c r="G158" s="400"/>
      <c r="H158" s="1500"/>
      <c r="I158" s="651"/>
      <c r="J158" s="571"/>
      <c r="K158" s="1500"/>
      <c r="L158" s="214"/>
      <c r="M158" s="2170"/>
      <c r="N158" s="334"/>
      <c r="O158" s="1624"/>
      <c r="P158" s="1624"/>
      <c r="AH158" s="1631">
        <v>0</v>
      </c>
    </row>
    <row s="1635" customFormat="1" customHeight="1" ht="45" hidden="1">
      <c r="A159" s="1780" t="s">
        <v>158</v>
      </c>
      <c r="B159" s="1780" t="s">
        <v>159</v>
      </c>
      <c r="C159" s="369"/>
      <c r="D159" s="2462"/>
      <c r="E159" s="2204"/>
      <c r="F159" s="2383" t="str">
        <f>INDEX(PT_DIFFERENTIATION_VTAR,MATCH(A159,PT_DIFFERENTIATION_VTAR_ID,0))</f>
        <v/>
      </c>
      <c r="G159" s="2427" t="str">
        <f>INDEX(PT_DIFFERENTIATION_NTAR,MATCH(B159,PT_DIFFERENTIATION_NTAR_ID,0))</f>
        <v/>
      </c>
      <c r="H159" s="1862"/>
      <c r="I159" s="1739"/>
      <c r="J159" s="1773"/>
      <c r="K159" s="1778"/>
      <c r="L159" s="1862" t="s">
        <v>308</v>
      </c>
      <c r="M159" s="2171"/>
      <c r="N159" s="334"/>
      <c r="O159" s="1624"/>
      <c r="P159" s="1624"/>
      <c r="AH159" s="1631">
        <v>0</v>
      </c>
    </row>
    <row s="1635" customFormat="1" customHeight="1" ht="18.75" hidden="1">
      <c r="A160" s="1780"/>
      <c r="B160" s="1780"/>
      <c r="C160" s="369" t="s">
        <v>1146</v>
      </c>
      <c r="D160" s="2462"/>
      <c r="E160" s="2204"/>
      <c r="F160" s="2383"/>
      <c r="G160" s="2427"/>
      <c r="H160" s="1500"/>
      <c r="I160" s="651" t="s">
        <v>1145</v>
      </c>
      <c r="J160" s="571"/>
      <c r="K160" s="1500"/>
      <c r="L160" s="214"/>
      <c r="M160" s="1861"/>
      <c r="N160" s="334"/>
      <c r="O160" s="1624"/>
      <c r="P160" s="1624"/>
      <c r="AH160" s="1631">
        <v>0</v>
      </c>
    </row>
    <row s="1635" customFormat="1" customHeight="1" ht="0.75" hidden="1">
      <c r="A161" s="1780"/>
      <c r="B161" s="1780"/>
      <c r="C161" s="369" t="s">
        <v>1155</v>
      </c>
      <c r="D161" s="2462"/>
      <c r="E161" s="2204"/>
      <c r="F161" s="2383"/>
      <c r="G161" s="400"/>
      <c r="H161" s="1500"/>
      <c r="I161" s="651"/>
      <c r="J161" s="571"/>
      <c r="K161" s="1500"/>
      <c r="L161" s="214"/>
      <c r="M161" s="341"/>
      <c r="N161" s="334"/>
      <c r="O161" s="1624"/>
      <c r="P161" s="1624"/>
      <c r="AH161" s="1631">
        <v>0</v>
      </c>
    </row>
    <row s="1635" customFormat="1" customHeight="1" ht="45" hidden="1">
      <c r="A162" s="1780" t="s">
        <v>165</v>
      </c>
      <c r="B162" s="1780" t="s">
        <v>166</v>
      </c>
      <c r="C162" s="369"/>
      <c r="D162" s="2462"/>
      <c r="E162" s="2204"/>
      <c r="F162" s="2383"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27" t="str">
        <f>INDEX(PT_DIFFERENTIATION_NTAR,MATCH(B162,PT_DIFFERENTIATION_NTAR_ID,0))</f>
        <v/>
      </c>
      <c r="H162" s="1862"/>
      <c r="I162" s="1739"/>
      <c r="J162" s="1773"/>
      <c r="K162" s="1778"/>
      <c r="L162" s="1862" t="s">
        <v>308</v>
      </c>
      <c r="M162" s="341"/>
      <c r="N162" s="334"/>
      <c r="O162" s="1624"/>
      <c r="P162" s="1624"/>
      <c r="AH162" s="1631">
        <v>0</v>
      </c>
    </row>
    <row s="1635" customFormat="1" customHeight="1" ht="18.75" hidden="1">
      <c r="A163" s="1780"/>
      <c r="B163" s="1780"/>
      <c r="C163" s="369" t="s">
        <v>1146</v>
      </c>
      <c r="D163" s="2462"/>
      <c r="E163" s="2204"/>
      <c r="F163" s="2383"/>
      <c r="G163" s="2427"/>
      <c r="H163" s="1500"/>
      <c r="I163" s="651" t="s">
        <v>1145</v>
      </c>
      <c r="J163" s="571"/>
      <c r="K163" s="1500"/>
      <c r="L163" s="214"/>
      <c r="M163" s="341"/>
      <c r="N163" s="334"/>
      <c r="O163" s="1624"/>
      <c r="P163" s="1624"/>
      <c r="AH163" s="1631">
        <v>0</v>
      </c>
    </row>
    <row s="1635" customFormat="1" customHeight="1" ht="0.75" hidden="1">
      <c r="A164" s="1780"/>
      <c r="B164" s="1780"/>
      <c r="C164" s="369" t="s">
        <v>1155</v>
      </c>
      <c r="D164" s="2462"/>
      <c r="E164" s="2204"/>
      <c r="F164" s="2383"/>
      <c r="G164" s="400"/>
      <c r="H164" s="1500"/>
      <c r="I164" s="651"/>
      <c r="J164" s="571"/>
      <c r="K164" s="1500"/>
      <c r="L164" s="214"/>
      <c r="M164" s="341"/>
      <c r="N164" s="334"/>
      <c r="O164" s="1624"/>
      <c r="P164" s="1624"/>
      <c r="AH164" s="1631">
        <v>0</v>
      </c>
    </row>
    <row s="1635" customFormat="1" customHeight="1" ht="45" hidden="1">
      <c r="A165" s="1780" t="s">
        <v>171</v>
      </c>
      <c r="B165" s="1780" t="s">
        <v>172</v>
      </c>
      <c r="C165" s="369"/>
      <c r="D165" s="2462"/>
      <c r="E165" s="2204"/>
      <c r="F165" s="2383"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27" t="str">
        <f>INDEX(PT_DIFFERENTIATION_NTAR,MATCH(B165,PT_DIFFERENTIATION_NTAR_ID,0))</f>
        <v/>
      </c>
      <c r="H165" s="1862"/>
      <c r="I165" s="1739"/>
      <c r="J165" s="1773"/>
      <c r="K165" s="1778"/>
      <c r="L165" s="1862" t="s">
        <v>308</v>
      </c>
      <c r="M165" s="341"/>
      <c r="N165" s="334"/>
      <c r="O165" s="1624"/>
      <c r="P165" s="1624"/>
      <c r="AH165" s="1631">
        <v>0</v>
      </c>
    </row>
    <row s="1635" customFormat="1" customHeight="1" ht="18.75" hidden="1">
      <c r="A166" s="1780"/>
      <c r="B166" s="1780"/>
      <c r="C166" s="369" t="s">
        <v>1146</v>
      </c>
      <c r="D166" s="2462"/>
      <c r="E166" s="2204"/>
      <c r="F166" s="2383"/>
      <c r="G166" s="2427"/>
      <c r="H166" s="1500"/>
      <c r="I166" s="651" t="s">
        <v>1145</v>
      </c>
      <c r="J166" s="571"/>
      <c r="K166" s="1500"/>
      <c r="L166" s="214"/>
      <c r="M166" s="341"/>
      <c r="N166" s="334"/>
      <c r="O166" s="1624"/>
      <c r="P166" s="1624"/>
      <c r="AH166" s="1631">
        <v>0</v>
      </c>
    </row>
    <row s="1635" customFormat="1" customHeight="1" ht="0.75" hidden="1">
      <c r="A167" s="1780"/>
      <c r="B167" s="1780"/>
      <c r="C167" s="369" t="s">
        <v>1155</v>
      </c>
      <c r="D167" s="2462"/>
      <c r="E167" s="2204"/>
      <c r="F167" s="2383"/>
      <c r="G167" s="400"/>
      <c r="H167" s="1500"/>
      <c r="I167" s="651"/>
      <c r="J167" s="571"/>
      <c r="K167" s="1500"/>
      <c r="L167" s="214"/>
      <c r="M167" s="341"/>
      <c r="N167" s="334"/>
      <c r="O167" s="1624"/>
      <c r="P167" s="1624"/>
      <c r="AH167" s="1631">
        <v>0</v>
      </c>
    </row>
    <row s="1635" customFormat="1" customHeight="1" ht="18.75" hidden="1">
      <c r="A168" s="1780" t="s">
        <v>177</v>
      </c>
      <c r="B168" s="1780" t="s">
        <v>178</v>
      </c>
      <c r="C168" s="369"/>
      <c r="D168" s="2462"/>
      <c r="E168" s="2204"/>
      <c r="F168" s="2383" t="str">
        <f>INDEX(PT_DIFFERENTIATION_VTAR,MATCH(A168,PT_DIFFERENTIATION_VTAR_ID,0))</f>
        <v>Тарифы на услуги по передаче тепловой энергии</v>
      </c>
      <c r="G168" s="2427" t="str">
        <f>INDEX(PT_DIFFERENTIATION_NTAR,MATCH(B168,PT_DIFFERENTIATION_NTAR_ID,0))</f>
        <v/>
      </c>
      <c r="H168" s="1862"/>
      <c r="I168" s="1739"/>
      <c r="J168" s="1773"/>
      <c r="K168" s="1778"/>
      <c r="L168" s="1862" t="s">
        <v>308</v>
      </c>
      <c r="M168" s="341"/>
      <c r="N168" s="334"/>
      <c r="O168" s="1624"/>
      <c r="P168" s="1624"/>
      <c r="AH168" s="1631">
        <v>0</v>
      </c>
    </row>
    <row s="1635" customFormat="1" customHeight="1" ht="18.75" hidden="1">
      <c r="A169" s="1780"/>
      <c r="B169" s="1780"/>
      <c r="C169" s="369" t="s">
        <v>1146</v>
      </c>
      <c r="D169" s="2462"/>
      <c r="E169" s="2204"/>
      <c r="F169" s="2383"/>
      <c r="G169" s="2427"/>
      <c r="H169" s="1500"/>
      <c r="I169" s="651" t="s">
        <v>1145</v>
      </c>
      <c r="J169" s="571"/>
      <c r="K169" s="1500"/>
      <c r="L169" s="214"/>
      <c r="M169" s="341"/>
      <c r="N169" s="334"/>
      <c r="O169" s="1624"/>
      <c r="P169" s="1624"/>
      <c r="AH169" s="1631">
        <v>0</v>
      </c>
    </row>
    <row s="1635" customFormat="1" customHeight="1" ht="0.75" hidden="1">
      <c r="A170" s="1780"/>
      <c r="B170" s="1780"/>
      <c r="C170" s="369" t="s">
        <v>1155</v>
      </c>
      <c r="D170" s="2462"/>
      <c r="E170" s="2204"/>
      <c r="F170" s="2383"/>
      <c r="G170" s="400"/>
      <c r="H170" s="1500"/>
      <c r="I170" s="651"/>
      <c r="J170" s="571"/>
      <c r="K170" s="1500"/>
      <c r="L170" s="214"/>
      <c r="M170" s="341"/>
      <c r="N170" s="334"/>
      <c r="O170" s="1624"/>
      <c r="P170" s="1624"/>
      <c r="AH170" s="1631">
        <v>0</v>
      </c>
    </row>
    <row s="1635" customFormat="1" customHeight="1" ht="18.75" hidden="1">
      <c r="A171" s="1780" t="s">
        <v>183</v>
      </c>
      <c r="B171" s="1780" t="s">
        <v>184</v>
      </c>
      <c r="C171" s="369"/>
      <c r="D171" s="2462"/>
      <c r="E171" s="2204"/>
      <c r="F171" s="2383" t="str">
        <f>INDEX(PT_DIFFERENTIATION_VTAR,MATCH(A171,PT_DIFFERENTIATION_VTAR_ID,0))</f>
        <v>Тарифы на услуги по передаче теплоносителя</v>
      </c>
      <c r="G171" s="2427" t="str">
        <f>INDEX(PT_DIFFERENTIATION_NTAR,MATCH(B171,PT_DIFFERENTIATION_NTAR_ID,0))</f>
        <v/>
      </c>
      <c r="H171" s="1862"/>
      <c r="I171" s="1739"/>
      <c r="J171" s="1773"/>
      <c r="K171" s="1778"/>
      <c r="L171" s="1862" t="s">
        <v>308</v>
      </c>
      <c r="M171" s="341"/>
      <c r="N171" s="334"/>
      <c r="O171" s="1624"/>
      <c r="P171" s="1624"/>
      <c r="AH171" s="1631">
        <v>0</v>
      </c>
    </row>
    <row s="1635" customFormat="1" customHeight="1" ht="18.75" hidden="1">
      <c r="A172" s="1780"/>
      <c r="B172" s="1780"/>
      <c r="C172" s="369" t="s">
        <v>1146</v>
      </c>
      <c r="D172" s="2462"/>
      <c r="E172" s="2204"/>
      <c r="F172" s="2383"/>
      <c r="G172" s="2427"/>
      <c r="H172" s="1500"/>
      <c r="I172" s="651" t="s">
        <v>1145</v>
      </c>
      <c r="J172" s="571"/>
      <c r="K172" s="1500"/>
      <c r="L172" s="214"/>
      <c r="M172" s="341"/>
      <c r="N172" s="334"/>
      <c r="O172" s="1624"/>
      <c r="P172" s="1624"/>
      <c r="AH172" s="1631">
        <v>0</v>
      </c>
    </row>
    <row s="1635" customFormat="1" customHeight="1" ht="0.75" hidden="1">
      <c r="A173" s="1780"/>
      <c r="B173" s="1780"/>
      <c r="C173" s="369" t="s">
        <v>1155</v>
      </c>
      <c r="D173" s="2462"/>
      <c r="E173" s="2204"/>
      <c r="F173" s="2383"/>
      <c r="G173" s="400"/>
      <c r="H173" s="1500"/>
      <c r="I173" s="651"/>
      <c r="J173" s="571"/>
      <c r="K173" s="1500"/>
      <c r="L173" s="214"/>
      <c r="M173" s="341"/>
      <c r="N173" s="334"/>
      <c r="O173" s="1624"/>
      <c r="P173" s="1624"/>
      <c r="AH173" s="1631">
        <v>0</v>
      </c>
    </row>
    <row s="1635" customFormat="1" customHeight="1" ht="18.75" hidden="1">
      <c r="A174" s="1780" t="s">
        <v>189</v>
      </c>
      <c r="B174" s="1780" t="s">
        <v>190</v>
      </c>
      <c r="C174" s="369"/>
      <c r="D174" s="2462"/>
      <c r="E174" s="2204"/>
      <c r="F174" s="2383"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27" t="str">
        <f>INDEX(PT_DIFFERENTIATION_NTAR,MATCH(B174,PT_DIFFERENTIATION_NTAR_ID,0))</f>
        <v/>
      </c>
      <c r="H174" s="1862"/>
      <c r="I174" s="1739"/>
      <c r="J174" s="1773"/>
      <c r="K174" s="1778"/>
      <c r="L174" s="1862" t="s">
        <v>308</v>
      </c>
      <c r="M174" s="341"/>
      <c r="N174" s="334"/>
      <c r="O174" s="1624"/>
      <c r="P174" s="1624"/>
      <c r="AH174" s="1631">
        <v>0</v>
      </c>
    </row>
    <row s="1635" customFormat="1" customHeight="1" ht="18.75" hidden="1">
      <c r="A175" s="1780"/>
      <c r="B175" s="1780"/>
      <c r="C175" s="369" t="s">
        <v>1146</v>
      </c>
      <c r="D175" s="2462"/>
      <c r="E175" s="2204"/>
      <c r="F175" s="2383"/>
      <c r="G175" s="2427"/>
      <c r="H175" s="1500"/>
      <c r="I175" s="651" t="s">
        <v>1145</v>
      </c>
      <c r="J175" s="571"/>
      <c r="K175" s="1500"/>
      <c r="L175" s="214"/>
      <c r="M175" s="341"/>
      <c r="N175" s="334"/>
      <c r="O175" s="1624"/>
      <c r="P175" s="1624"/>
      <c r="AH175" s="1631">
        <v>0</v>
      </c>
    </row>
    <row s="1635" customFormat="1" customHeight="1" ht="0.75" hidden="1">
      <c r="A176" s="1780"/>
      <c r="B176" s="1780"/>
      <c r="C176" s="369" t="s">
        <v>1155</v>
      </c>
      <c r="D176" s="2462"/>
      <c r="E176" s="2204"/>
      <c r="F176" s="2383"/>
      <c r="G176" s="400"/>
      <c r="H176" s="1500"/>
      <c r="I176" s="651"/>
      <c r="J176" s="571"/>
      <c r="K176" s="1500"/>
      <c r="L176" s="214"/>
      <c r="M176" s="341"/>
      <c r="N176" s="334"/>
      <c r="O176" s="1624"/>
      <c r="P176" s="1624"/>
      <c r="AH176" s="1631">
        <v>0</v>
      </c>
    </row>
    <row s="1635" customFormat="1" customHeight="1" ht="18.75" hidden="1">
      <c r="A177" s="1780" t="s">
        <v>195</v>
      </c>
      <c r="B177" s="1780" t="s">
        <v>196</v>
      </c>
      <c r="C177" s="369"/>
      <c r="D177" s="2462"/>
      <c r="E177" s="2204"/>
      <c r="F177" s="2383" t="str">
        <f>INDEX(PT_DIFFERENTIATION_VTAR,MATCH(A177,PT_DIFFERENTIATION_VTAR_ID,0))</f>
        <v>Плата за подключение (технологическое присоединение) к системе теплоснабжения</v>
      </c>
      <c r="G177" s="2427" t="str">
        <f>INDEX(PT_DIFFERENTIATION_NTAR,MATCH(B177,PT_DIFFERENTIATION_NTAR_ID,0))</f>
        <v/>
      </c>
      <c r="H177" s="1862"/>
      <c r="I177" s="1739"/>
      <c r="J177" s="1773"/>
      <c r="K177" s="1778"/>
      <c r="L177" s="1862" t="s">
        <v>308</v>
      </c>
      <c r="M177" s="341"/>
      <c r="N177" s="334"/>
      <c r="O177" s="1624"/>
      <c r="P177" s="1624"/>
      <c r="AH177" s="1631">
        <v>0</v>
      </c>
    </row>
    <row s="1635" customFormat="1" customHeight="1" ht="18.75" hidden="1">
      <c r="A178" s="1780"/>
      <c r="B178" s="1780"/>
      <c r="C178" s="369" t="s">
        <v>1146</v>
      </c>
      <c r="D178" s="2462"/>
      <c r="E178" s="2204"/>
      <c r="F178" s="2383"/>
      <c r="G178" s="2427"/>
      <c r="H178" s="1500"/>
      <c r="I178" s="651" t="s">
        <v>1145</v>
      </c>
      <c r="J178" s="571"/>
      <c r="K178" s="1500"/>
      <c r="L178" s="214"/>
      <c r="M178" s="341"/>
      <c r="N178" s="334"/>
      <c r="O178" s="1624"/>
      <c r="P178" s="1624"/>
      <c r="AH178" s="1631">
        <v>0</v>
      </c>
    </row>
    <row s="1635" customFormat="1" customHeight="1" ht="0.75" hidden="1">
      <c r="A179" s="1780"/>
      <c r="B179" s="1780"/>
      <c r="C179" s="369" t="s">
        <v>1155</v>
      </c>
      <c r="D179" s="2462"/>
      <c r="E179" s="2204"/>
      <c r="F179" s="2383"/>
      <c r="G179" s="400"/>
      <c r="H179" s="1500"/>
      <c r="I179" s="651"/>
      <c r="J179" s="571"/>
      <c r="K179" s="1500"/>
      <c r="L179" s="214"/>
      <c r="M179" s="341"/>
      <c r="N179" s="334"/>
      <c r="O179" s="1624"/>
      <c r="P179" s="1624"/>
      <c r="AH179" s="1631">
        <v>0</v>
      </c>
    </row>
    <row s="1635" customFormat="1" customHeight="1" ht="18.75" hidden="1">
      <c r="A180" s="1780" t="s">
        <v>201</v>
      </c>
      <c r="B180" s="1780" t="s">
        <v>202</v>
      </c>
      <c r="C180" s="369"/>
      <c r="D180" s="2462"/>
      <c r="E180" s="2204"/>
      <c r="F180" s="2383" t="str">
        <f>INDEX(PT_DIFFERENTIATION_VTAR,MATCH(A180,PT_DIFFERENTIATION_VTAR_ID,0))</f>
        <v>Плата за подключение (технологическое присоединение) к системе теплоснабжения (индивидуальная)</v>
      </c>
      <c r="G180" s="2427" t="str">
        <f>INDEX(PT_DIFFERENTIATION_NTAR,MATCH(B180,PT_DIFFERENTIATION_NTAR_ID,0))</f>
        <v/>
      </c>
      <c r="H180" s="1989"/>
      <c r="I180" s="1739"/>
      <c r="J180" s="1773"/>
      <c r="K180" s="1778"/>
      <c r="L180" s="1989" t="s">
        <v>308</v>
      </c>
      <c r="M180" s="341"/>
      <c r="N180" s="334"/>
      <c r="O180" s="1624"/>
      <c r="P180" s="1624"/>
      <c r="AH180" s="1631">
        <v>0</v>
      </c>
    </row>
    <row s="1635" customFormat="1" customHeight="1" ht="18.75" hidden="1">
      <c r="A181" s="1780"/>
      <c r="B181" s="1780"/>
      <c r="C181" s="369" t="s">
        <v>1146</v>
      </c>
      <c r="D181" s="2462"/>
      <c r="E181" s="2204"/>
      <c r="F181" s="2383"/>
      <c r="G181" s="2427"/>
      <c r="H181" s="1500"/>
      <c r="I181" s="651" t="s">
        <v>1145</v>
      </c>
      <c r="J181" s="571"/>
      <c r="K181" s="1500"/>
      <c r="L181" s="214"/>
      <c r="M181" s="341"/>
      <c r="N181" s="334"/>
      <c r="O181" s="1624"/>
      <c r="P181" s="1624"/>
      <c r="AH181" s="1631">
        <v>0</v>
      </c>
    </row>
    <row s="1635" customFormat="1" customHeight="1" ht="0.75" hidden="1">
      <c r="A182" s="1780"/>
      <c r="B182" s="1780"/>
      <c r="C182" s="369" t="s">
        <v>1155</v>
      </c>
      <c r="D182" s="2462"/>
      <c r="E182" s="2204"/>
      <c r="F182" s="2383"/>
      <c r="G182" s="400"/>
      <c r="H182" s="1500"/>
      <c r="I182" s="651"/>
      <c r="J182" s="571"/>
      <c r="K182" s="1500"/>
      <c r="L182" s="214"/>
      <c r="M182" s="341"/>
      <c r="N182" s="334"/>
      <c r="O182" s="1624"/>
      <c r="P182" s="1624"/>
      <c r="AH182" s="1631">
        <v>0</v>
      </c>
    </row>
    <row s="1635" customFormat="1" customHeight="1" ht="18.75">
      <c r="A183" s="1780" t="s">
        <v>224</v>
      </c>
      <c r="B183" s="1780" t="s">
        <v>225</v>
      </c>
      <c r="C183" s="369"/>
      <c r="D183" s="2462"/>
      <c r="E183" s="2204"/>
      <c r="F183" s="2383" t="str">
        <f>INDEX(PT_DIFFERENTIATION_VTAR,MATCH(A183,PT_DIFFERENTIATION_VTAR_ID,0))</f>
        <v>Тариф на питьевую воду (питьевое водоснабжение)</v>
      </c>
      <c r="G183" s="2427" t="str">
        <f>INDEX(PT_DIFFERENTIATION_NTAR,MATCH(B183,PT_DIFFERENTIATION_NTAR_ID,0))</f>
        <v>Тариф на холодную питьевую воду</v>
      </c>
      <c r="H183" s="1862"/>
      <c r="I183" s="1739">
        <v>46023.58349537037</v>
      </c>
      <c r="J183" s="1773">
        <v>46387.58377314815</v>
      </c>
      <c r="K183" s="1778">
        <v>18.58</v>
      </c>
      <c r="L183" s="1862" t="s">
        <v>308</v>
      </c>
      <c r="M183" s="341"/>
      <c r="N183" s="334"/>
      <c r="O183" s="1624"/>
      <c r="P183" s="1624"/>
      <c r="AH183" s="1631">
        <v>0</v>
      </c>
    </row>
    <row s="1635" customFormat="1" customHeight="1" ht="56.25">
      <c r="A184" s="1823"/>
      <c r="B184" s="1823"/>
      <c r="C184" s="1687"/>
      <c r="D184" s="344"/>
      <c r="E184" s="1031"/>
      <c r="F184" s="1031"/>
      <c r="G184" s="1031"/>
      <c r="H184" s="2577" t="s">
        <v>488</v>
      </c>
      <c r="I184" s="1739">
        <v>46388.586331018516</v>
      </c>
      <c r="J184" s="1773">
        <v>46752.58645833333</v>
      </c>
      <c r="K184" s="1778">
        <v>18.58</v>
      </c>
      <c r="L184" s="2271" t="s">
        <v>308</v>
      </c>
      <c r="M184" s="2318"/>
      <c r="N184" s="618"/>
      <c r="O184" s="1624"/>
      <c r="P184" s="1624"/>
      <c r="Q184" s="1635"/>
      <c r="R184" s="1635"/>
      <c r="S184" s="1635"/>
      <c r="T184" s="1635"/>
      <c r="U184" s="1635"/>
      <c r="V184" s="1635"/>
      <c r="W184" s="1635"/>
      <c r="X184" s="1635"/>
      <c r="Y184" s="1635"/>
      <c r="Z184" s="1635"/>
      <c r="AA184" s="1635"/>
      <c r="AB184" s="1635"/>
      <c r="AC184" s="1635"/>
      <c r="AD184" s="1635"/>
      <c r="AE184" s="1635"/>
      <c r="AF184" s="1635"/>
      <c r="AG184" s="1635"/>
      <c r="AH184" s="1635">
        <v>0</v>
      </c>
    </row>
    <row s="1635" customFormat="1" customHeight="1" ht="56.25">
      <c r="A185" s="1823"/>
      <c r="B185" s="1823"/>
      <c r="C185" s="1687"/>
      <c r="D185" s="344"/>
      <c r="E185" s="1031"/>
      <c r="F185" s="1031"/>
      <c r="G185" s="1031"/>
      <c r="H185" s="2577" t="s">
        <v>488</v>
      </c>
      <c r="I185" s="1739">
        <v>46753.590208333335</v>
      </c>
      <c r="J185" s="1773">
        <v>47118.59033564815</v>
      </c>
      <c r="K185" s="1778">
        <v>18.58</v>
      </c>
      <c r="L185" s="2271" t="s">
        <v>308</v>
      </c>
      <c r="M185" s="2318"/>
      <c r="N185" s="618"/>
      <c r="O185" s="1624"/>
      <c r="P185" s="1624"/>
      <c r="Q185" s="1635"/>
      <c r="R185" s="1635"/>
      <c r="S185" s="1635"/>
      <c r="T185" s="1635"/>
      <c r="U185" s="1635"/>
      <c r="V185" s="1635"/>
      <c r="W185" s="1635"/>
      <c r="X185" s="1635"/>
      <c r="Y185" s="1635"/>
      <c r="Z185" s="1635"/>
      <c r="AA185" s="1635"/>
      <c r="AB185" s="1635"/>
      <c r="AC185" s="1635"/>
      <c r="AD185" s="1635"/>
      <c r="AE185" s="1635"/>
      <c r="AF185" s="1635"/>
      <c r="AG185" s="1635"/>
      <c r="AH185" s="1635">
        <v>0</v>
      </c>
    </row>
    <row s="1635" customFormat="1" customHeight="1" ht="56.25">
      <c r="A186" s="1823"/>
      <c r="B186" s="1823"/>
      <c r="C186" s="1687"/>
      <c r="D186" s="344"/>
      <c r="E186" s="1031"/>
      <c r="F186" s="1031"/>
      <c r="G186" s="1031"/>
      <c r="H186" s="2577" t="s">
        <v>488</v>
      </c>
      <c r="I186" s="1739">
        <v>47119.59222222222</v>
      </c>
      <c r="J186" s="1773">
        <v>47483.59232638889</v>
      </c>
      <c r="K186" s="1778">
        <v>18.58</v>
      </c>
      <c r="L186" s="2271" t="s">
        <v>308</v>
      </c>
      <c r="M186" s="2318"/>
      <c r="N186" s="618"/>
      <c r="O186" s="1624"/>
      <c r="P186" s="1624"/>
      <c r="Q186" s="1635"/>
      <c r="R186" s="1635"/>
      <c r="S186" s="1635"/>
      <c r="T186" s="1635"/>
      <c r="U186" s="1635"/>
      <c r="V186" s="1635"/>
      <c r="W186" s="1635"/>
      <c r="X186" s="1635"/>
      <c r="Y186" s="1635"/>
      <c r="Z186" s="1635"/>
      <c r="AA186" s="1635"/>
      <c r="AB186" s="1635"/>
      <c r="AC186" s="1635"/>
      <c r="AD186" s="1635"/>
      <c r="AE186" s="1635"/>
      <c r="AF186" s="1635"/>
      <c r="AG186" s="1635"/>
      <c r="AH186" s="1635">
        <v>0</v>
      </c>
    </row>
    <row s="1635" customFormat="1" customHeight="1" ht="56.25">
      <c r="A187" s="1823"/>
      <c r="B187" s="1823"/>
      <c r="C187" s="1687"/>
      <c r="D187" s="344"/>
      <c r="E187" s="1031"/>
      <c r="F187" s="1031"/>
      <c r="G187" s="1031"/>
      <c r="H187" s="2577" t="s">
        <v>488</v>
      </c>
      <c r="I187" s="1739">
        <v>47484.593622685185</v>
      </c>
      <c r="J187" s="1773">
        <v>47848.59373842592</v>
      </c>
      <c r="K187" s="1778">
        <v>18.58</v>
      </c>
      <c r="L187" s="2271" t="s">
        <v>308</v>
      </c>
      <c r="M187" s="2318"/>
      <c r="N187" s="618"/>
      <c r="O187" s="1624"/>
      <c r="P187" s="1624"/>
      <c r="Q187" s="1635"/>
      <c r="R187" s="1635"/>
      <c r="S187" s="1635"/>
      <c r="T187" s="1635"/>
      <c r="U187" s="1635"/>
      <c r="V187" s="1635"/>
      <c r="W187" s="1635"/>
      <c r="X187" s="1635"/>
      <c r="Y187" s="1635"/>
      <c r="Z187" s="1635"/>
      <c r="AA187" s="1635"/>
      <c r="AB187" s="1635"/>
      <c r="AC187" s="1635"/>
      <c r="AD187" s="1635"/>
      <c r="AE187" s="1635"/>
      <c r="AF187" s="1635"/>
      <c r="AG187" s="1635"/>
      <c r="AH187" s="1635">
        <v>0</v>
      </c>
    </row>
    <row s="1635" customFormat="1" customHeight="1" ht="18.75">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232</v>
      </c>
      <c r="B190" s="1780" t="s">
        <v>233</v>
      </c>
      <c r="C190" s="369"/>
      <c r="D190" s="2462"/>
      <c r="E190" s="2204"/>
      <c r="F190" s="2383" t="str">
        <f>INDEX(PT_DIFFERENTIATION_VTAR,MATCH(A190,PT_DIFFERENTIATION_VTAR_ID,0))</f>
        <v>Тариф на техническую воду</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237</v>
      </c>
      <c r="B193" s="1780" t="s">
        <v>238</v>
      </c>
      <c r="C193" s="369"/>
      <c r="D193" s="2462"/>
      <c r="E193" s="2204"/>
      <c r="F193" s="2383" t="str">
        <f>INDEX(PT_DIFFERENTIATION_VTAR,MATCH(A193,PT_DIFFERENTIATION_VTAR_ID,0))</f>
        <v>Тариф на транспортировку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242</v>
      </c>
      <c r="B196" s="1780" t="s">
        <v>243</v>
      </c>
      <c r="C196" s="369"/>
      <c r="D196" s="2462"/>
      <c r="E196" s="2204"/>
      <c r="F196" s="2383" t="str">
        <f>INDEX(PT_DIFFERENTIATION_VTAR,MATCH(A196,PT_DIFFERENTIATION_VTAR_ID,0))</f>
        <v>Тариф на подвоз воды</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247</v>
      </c>
      <c r="B199" s="1780" t="s">
        <v>248</v>
      </c>
      <c r="C199" s="369"/>
      <c r="D199" s="2462"/>
      <c r="E199" s="2204"/>
      <c r="F199" s="2383" t="str">
        <f>INDEX(PT_DIFFERENTIATION_VTAR,MATCH(A199,PT_DIFFERENTIATION_VTAR_ID,0))</f>
        <v>Тариф на подключение (технологическое присоединение) к централизованной системе холодного водоснабжения</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252</v>
      </c>
      <c r="B202" s="1780" t="s">
        <v>253</v>
      </c>
      <c r="C202" s="369"/>
      <c r="D202" s="2462"/>
      <c r="E202" s="2204"/>
      <c r="F202" s="2383" t="str">
        <f>INDEX(PT_DIFFERENTIATION_VTAR,MATCH(A202,PT_DIFFERENTIATION_VTAR_ID,0))</f>
        <v>Тариф на горячую воду (горячее водоснабжение)</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257</v>
      </c>
      <c r="B205" s="1780" t="s">
        <v>258</v>
      </c>
      <c r="C205" s="369"/>
      <c r="D205" s="2462"/>
      <c r="E205" s="2204"/>
      <c r="F205" s="2383" t="str">
        <f>INDEX(PT_DIFFERENTIATION_VTAR,MATCH(A205,PT_DIFFERENTIATION_VTAR_ID,0))</f>
        <v>Тариф на транспортировку горячей воды</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0.75" hidden="1">
      <c r="A207" s="1780"/>
      <c r="B207" s="1780"/>
      <c r="C207" s="369" t="s">
        <v>1155</v>
      </c>
      <c r="D207" s="2462"/>
      <c r="E207" s="2204"/>
      <c r="F207" s="2383"/>
      <c r="G207" s="400"/>
      <c r="H207" s="1500"/>
      <c r="I207" s="651"/>
      <c r="J207" s="571"/>
      <c r="K207" s="1500"/>
      <c r="L207" s="214"/>
      <c r="M207" s="341"/>
      <c r="N207" s="334"/>
      <c r="O207" s="1624"/>
      <c r="P207" s="1624"/>
      <c r="AH207" s="1631">
        <v>0</v>
      </c>
    </row>
    <row s="1635" customFormat="1" customHeight="1" ht="18.75" hidden="1">
      <c r="A208" s="1780" t="s">
        <v>262</v>
      </c>
      <c r="B208" s="1780" t="s">
        <v>263</v>
      </c>
      <c r="C208" s="369"/>
      <c r="D208" s="2462"/>
      <c r="E208" s="2204"/>
      <c r="F208" s="2383" t="str">
        <f>INDEX(PT_DIFFERENTIATION_VTAR,MATCH(A208,PT_DIFFERENTIATION_VTAR_ID,0))</f>
        <v>Тариф на подключение (технологическое присоединение) к централизованной системе горячего водоснабжения</v>
      </c>
      <c r="G208" s="2427" t="str">
        <f>INDEX(PT_DIFFERENTIATION_NTAR,MATCH(B208,PT_DIFFERENTIATION_NTAR_ID,0))</f>
        <v/>
      </c>
      <c r="H208" s="1862"/>
      <c r="I208" s="1739"/>
      <c r="J208" s="1773"/>
      <c r="K208" s="1778"/>
      <c r="L208" s="1862" t="s">
        <v>308</v>
      </c>
      <c r="M208" s="341"/>
      <c r="N208" s="334"/>
      <c r="O208" s="1624"/>
      <c r="P208" s="1624"/>
      <c r="AH208" s="1631">
        <v>0</v>
      </c>
    </row>
    <row s="1635" customFormat="1" customHeight="1" ht="18.75" hidden="1">
      <c r="A209" s="1780"/>
      <c r="B209" s="1780"/>
      <c r="C209" s="369" t="s">
        <v>1146</v>
      </c>
      <c r="D209" s="2462"/>
      <c r="E209" s="2204"/>
      <c r="F209" s="2383"/>
      <c r="G209" s="2427"/>
      <c r="H209" s="1500"/>
      <c r="I209" s="651" t="s">
        <v>1145</v>
      </c>
      <c r="J209" s="571"/>
      <c r="K209" s="1500"/>
      <c r="L209" s="214"/>
      <c r="M209" s="341"/>
      <c r="N209" s="334"/>
      <c r="O209" s="1624"/>
      <c r="P209" s="1624"/>
      <c r="AH209" s="1631">
        <v>0</v>
      </c>
    </row>
    <row s="1635" customFormat="1" customHeight="1" ht="0.75" hidden="1">
      <c r="A210" s="1780"/>
      <c r="B210" s="1780"/>
      <c r="C210" s="369" t="s">
        <v>1155</v>
      </c>
      <c r="D210" s="2462"/>
      <c r="E210" s="2204"/>
      <c r="F210" s="2383"/>
      <c r="G210" s="400"/>
      <c r="H210" s="1500"/>
      <c r="I210" s="651"/>
      <c r="J210" s="571"/>
      <c r="K210" s="1500"/>
      <c r="L210" s="214"/>
      <c r="M210" s="341"/>
      <c r="N210" s="334"/>
      <c r="O210" s="1624"/>
      <c r="P210" s="1624"/>
      <c r="AH210" s="1631">
        <v>0</v>
      </c>
    </row>
    <row s="1635" customFormat="1" customHeight="1" ht="18.75" hidden="1">
      <c r="A211" s="1780" t="s">
        <v>267</v>
      </c>
      <c r="B211" s="1780" t="s">
        <v>268</v>
      </c>
      <c r="C211" s="369"/>
      <c r="D211" s="2462"/>
      <c r="E211" s="2204"/>
      <c r="F211" s="2383" t="str">
        <f>INDEX(PT_DIFFERENTIATION_VTAR,MATCH(A211,PT_DIFFERENTIATION_VTAR_ID,0))</f>
        <v>Тариф на водоотведение</v>
      </c>
      <c r="G211" s="2427" t="str">
        <f>INDEX(PT_DIFFERENTIATION_NTAR,MATCH(B211,PT_DIFFERENTIATION_NTAR_ID,0))</f>
        <v/>
      </c>
      <c r="H211" s="1862"/>
      <c r="I211" s="1739"/>
      <c r="J211" s="1773"/>
      <c r="K211" s="1778"/>
      <c r="L211" s="1862" t="s">
        <v>308</v>
      </c>
      <c r="M211" s="341"/>
      <c r="N211" s="334"/>
      <c r="O211" s="1624"/>
      <c r="P211" s="1624"/>
      <c r="AH211" s="1631">
        <v>0</v>
      </c>
    </row>
    <row s="1635" customFormat="1" customHeight="1" ht="18.75" hidden="1">
      <c r="A212" s="1780"/>
      <c r="B212" s="1780"/>
      <c r="C212" s="369" t="s">
        <v>1146</v>
      </c>
      <c r="D212" s="2462"/>
      <c r="E212" s="2204"/>
      <c r="F212" s="2383"/>
      <c r="G212" s="2427"/>
      <c r="H212" s="1500"/>
      <c r="I212" s="651" t="s">
        <v>1145</v>
      </c>
      <c r="J212" s="571"/>
      <c r="K212" s="1500"/>
      <c r="L212" s="214"/>
      <c r="M212" s="341"/>
      <c r="N212" s="334"/>
      <c r="O212" s="1624"/>
      <c r="P212" s="1624"/>
      <c r="AH212" s="1631">
        <v>0</v>
      </c>
    </row>
    <row s="1635" customFormat="1" customHeight="1" ht="0.75" hidden="1">
      <c r="A213" s="1780"/>
      <c r="B213" s="1780"/>
      <c r="C213" s="369" t="s">
        <v>1155</v>
      </c>
      <c r="D213" s="2462"/>
      <c r="E213" s="2204"/>
      <c r="F213" s="2383"/>
      <c r="G213" s="400"/>
      <c r="H213" s="1500"/>
      <c r="I213" s="651"/>
      <c r="J213" s="571"/>
      <c r="K213" s="1500"/>
      <c r="L213" s="214"/>
      <c r="M213" s="341"/>
      <c r="N213" s="334"/>
      <c r="O213" s="1624"/>
      <c r="P213" s="1624"/>
      <c r="AH213" s="1631">
        <v>0</v>
      </c>
    </row>
    <row s="1635" customFormat="1" customHeight="1" ht="18.75" hidden="1">
      <c r="A214" s="1780" t="s">
        <v>272</v>
      </c>
      <c r="B214" s="1780" t="s">
        <v>273</v>
      </c>
      <c r="C214" s="369"/>
      <c r="D214" s="2462"/>
      <c r="E214" s="2204"/>
      <c r="F214" s="2383" t="str">
        <f>INDEX(PT_DIFFERENTIATION_VTAR,MATCH(A214,PT_DIFFERENTIATION_VTAR_ID,0))</f>
        <v>Тариф на транспортировку сточных вод</v>
      </c>
      <c r="G214" s="2427" t="str">
        <f>INDEX(PT_DIFFERENTIATION_NTAR,MATCH(B214,PT_DIFFERENTIATION_NTAR_ID,0))</f>
        <v/>
      </c>
      <c r="H214" s="1862"/>
      <c r="I214" s="1739"/>
      <c r="J214" s="1773"/>
      <c r="K214" s="1778"/>
      <c r="L214" s="1862" t="s">
        <v>308</v>
      </c>
      <c r="M214" s="341"/>
      <c r="N214" s="334"/>
      <c r="O214" s="1624"/>
      <c r="P214" s="1624"/>
      <c r="AH214" s="1631">
        <v>0</v>
      </c>
    </row>
    <row s="1635" customFormat="1" customHeight="1" ht="18.75" hidden="1">
      <c r="A215" s="1780"/>
      <c r="B215" s="1780"/>
      <c r="C215" s="369" t="s">
        <v>1146</v>
      </c>
      <c r="D215" s="2462"/>
      <c r="E215" s="2204"/>
      <c r="F215" s="2383"/>
      <c r="G215" s="2427"/>
      <c r="H215" s="1500"/>
      <c r="I215" s="651" t="s">
        <v>1145</v>
      </c>
      <c r="J215" s="571"/>
      <c r="K215" s="1500"/>
      <c r="L215" s="214"/>
      <c r="M215" s="341"/>
      <c r="N215" s="334"/>
      <c r="O215" s="1624"/>
      <c r="P215" s="1624"/>
      <c r="AH215" s="1631">
        <v>0</v>
      </c>
    </row>
    <row s="1635" customFormat="1" customHeight="1" ht="0.75" hidden="1">
      <c r="A216" s="1780"/>
      <c r="B216" s="1780"/>
      <c r="C216" s="369" t="s">
        <v>1155</v>
      </c>
      <c r="D216" s="2462"/>
      <c r="E216" s="2204"/>
      <c r="F216" s="2383"/>
      <c r="G216" s="400"/>
      <c r="H216" s="1500"/>
      <c r="I216" s="651"/>
      <c r="J216" s="571"/>
      <c r="K216" s="1500"/>
      <c r="L216" s="214"/>
      <c r="M216" s="341"/>
      <c r="N216" s="334"/>
      <c r="O216" s="1624"/>
      <c r="P216" s="1624"/>
      <c r="AH216" s="1631">
        <v>0</v>
      </c>
    </row>
    <row s="1635" customFormat="1" customHeight="1" ht="18.75" hidden="1">
      <c r="A217" s="1780" t="s">
        <v>277</v>
      </c>
      <c r="B217" s="1780" t="s">
        <v>278</v>
      </c>
      <c r="C217" s="369"/>
      <c r="D217" s="2462"/>
      <c r="E217" s="2204"/>
      <c r="F217" s="2383" t="str">
        <f>INDEX(PT_DIFFERENTIATION_VTAR,MATCH(A217,PT_DIFFERENTIATION_VTAR_ID,0))</f>
        <v>Тариф на подключение (технологическое присоединение) к централизованной системе водоотведения</v>
      </c>
      <c r="G217" s="2427" t="str">
        <f>INDEX(PT_DIFFERENTIATION_NTAR,MATCH(B217,PT_DIFFERENTIATION_NTAR_ID,0))</f>
        <v/>
      </c>
      <c r="H217" s="1862"/>
      <c r="I217" s="1739"/>
      <c r="J217" s="1773"/>
      <c r="K217" s="1778"/>
      <c r="L217" s="1862" t="s">
        <v>308</v>
      </c>
      <c r="M217" s="341"/>
      <c r="N217" s="334"/>
      <c r="O217" s="1624"/>
      <c r="P217" s="1624"/>
      <c r="AH217" s="1631">
        <v>0</v>
      </c>
    </row>
    <row s="1635" customFormat="1" customHeight="1" ht="18.75" hidden="1">
      <c r="A218" s="1780"/>
      <c r="B218" s="1780"/>
      <c r="C218" s="369" t="s">
        <v>1146</v>
      </c>
      <c r="D218" s="2462"/>
      <c r="E218" s="2204"/>
      <c r="F218" s="2383"/>
      <c r="G218" s="2427"/>
      <c r="H218" s="1500"/>
      <c r="I218" s="651" t="s">
        <v>1145</v>
      </c>
      <c r="J218" s="571"/>
      <c r="K218" s="1500"/>
      <c r="L218" s="214"/>
      <c r="M218" s="341"/>
      <c r="N218" s="334"/>
      <c r="O218" s="1624"/>
      <c r="P218" s="1624"/>
      <c r="AH218" s="1631">
        <v>0</v>
      </c>
    </row>
    <row s="1635" customFormat="1" customHeight="1" ht="1.05">
      <c r="A219" s="1780"/>
      <c r="B219" s="1780"/>
      <c r="C219" s="369" t="s">
        <v>1155</v>
      </c>
      <c r="D219" s="2462"/>
      <c r="E219" s="2204"/>
      <c r="F219" s="2383"/>
      <c r="G219" s="400"/>
      <c r="H219" s="1500"/>
      <c r="I219" s="651"/>
      <c r="J219" s="571"/>
      <c r="K219" s="1500"/>
      <c r="L219" s="214"/>
      <c r="M219" s="341"/>
      <c r="N219" s="334"/>
      <c r="O219" s="1624"/>
      <c r="P219" s="1624"/>
      <c r="AH219" s="1631">
        <v>1</v>
      </c>
    </row>
    <row customHeight="1" ht="27.299999999999997">
      <c r="A220" s="1780"/>
      <c r="B220" s="1780"/>
      <c r="D220" s="376"/>
      <c r="E220" s="147" t="s">
        <v>98</v>
      </c>
      <c r="F220"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460"/>
      <c r="H220" s="2460"/>
      <c r="I220" s="2460"/>
      <c r="J220" s="2460"/>
      <c r="K220" s="2460"/>
      <c r="L220" s="2460"/>
      <c r="M220" s="297"/>
      <c r="N220" s="334"/>
      <c r="AH220" s="374">
        <v>26</v>
      </c>
    </row>
    <row s="1635" customFormat="1" customHeight="1" ht="60.75" hidden="1">
      <c r="A221" s="1780" t="s">
        <v>153</v>
      </c>
      <c r="B221" s="1780" t="s">
        <v>154</v>
      </c>
      <c r="C221" s="369"/>
      <c r="D221" s="2462"/>
      <c r="E221" s="2204"/>
      <c r="F221" s="2383"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427" t="str">
        <f>INDEX(PT_DIFFERENTIATION_NTAR,MATCH(B221,PT_DIFFERENTIATION_NTAR_ID,0))</f>
        <v/>
      </c>
      <c r="H221" s="1862"/>
      <c r="I221" s="1739"/>
      <c r="J221" s="1773"/>
      <c r="K221" s="1778"/>
      <c r="L221" s="1862" t="s">
        <v>308</v>
      </c>
      <c r="M221"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2170"/>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2170"/>
      <c r="N223" s="334"/>
      <c r="O223" s="1624"/>
      <c r="P223" s="1624"/>
      <c r="AH223" s="1631">
        <v>0</v>
      </c>
    </row>
    <row s="1635" customFormat="1" customHeight="1" ht="45" hidden="1">
      <c r="A224" s="1780" t="s">
        <v>158</v>
      </c>
      <c r="B224" s="1780" t="s">
        <v>159</v>
      </c>
      <c r="C224" s="369"/>
      <c r="D224" s="2462"/>
      <c r="E224" s="2204"/>
      <c r="F224" s="2383" t="str">
        <f>INDEX(PT_DIFFERENTIATION_VTAR,MATCH(A224,PT_DIFFERENTIATION_VTAR_ID,0))</f>
        <v/>
      </c>
      <c r="G224" s="2427" t="str">
        <f>INDEX(PT_DIFFERENTIATION_NTAR,MATCH(B224,PT_DIFFERENTIATION_NTAR_ID,0))</f>
        <v/>
      </c>
      <c r="H224" s="1862"/>
      <c r="I224" s="1739"/>
      <c r="J224" s="1773"/>
      <c r="K224" s="1778"/>
      <c r="L224" s="1862" t="s">
        <v>308</v>
      </c>
      <c r="M224" s="217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186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45" hidden="1">
      <c r="A227" s="1780" t="s">
        <v>165</v>
      </c>
      <c r="B227" s="1780" t="s">
        <v>166</v>
      </c>
      <c r="C227" s="369"/>
      <c r="D227" s="2462"/>
      <c r="E227" s="2204"/>
      <c r="F227" s="2383"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45" hidden="1">
      <c r="A230" s="1780" t="s">
        <v>171</v>
      </c>
      <c r="B230" s="1780" t="s">
        <v>172</v>
      </c>
      <c r="C230" s="369"/>
      <c r="D230" s="2462"/>
      <c r="E230" s="2204"/>
      <c r="F230" s="2383"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177</v>
      </c>
      <c r="B233" s="1780" t="s">
        <v>178</v>
      </c>
      <c r="C233" s="369"/>
      <c r="D233" s="2462"/>
      <c r="E233" s="2204"/>
      <c r="F233" s="2383" t="str">
        <f>INDEX(PT_DIFFERENTIATION_VTAR,MATCH(A233,PT_DIFFERENTIATION_VTAR_ID,0))</f>
        <v>Тарифы на услуги по передаче тепловой энергии</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183</v>
      </c>
      <c r="B236" s="1780" t="s">
        <v>184</v>
      </c>
      <c r="C236" s="369"/>
      <c r="D236" s="2462"/>
      <c r="E236" s="2204"/>
      <c r="F236" s="2383" t="str">
        <f>INDEX(PT_DIFFERENTIATION_VTAR,MATCH(A236,PT_DIFFERENTIATION_VTAR_ID,0))</f>
        <v>Тарифы на услуги по передаче теплоносителя</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189</v>
      </c>
      <c r="B239" s="1780" t="s">
        <v>190</v>
      </c>
      <c r="C239" s="369"/>
      <c r="D239" s="2462"/>
      <c r="E239" s="2204"/>
      <c r="F239" s="2383"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195</v>
      </c>
      <c r="B242" s="1780" t="s">
        <v>196</v>
      </c>
      <c r="C242" s="369"/>
      <c r="D242" s="2462"/>
      <c r="E242" s="2204"/>
      <c r="F242" s="2383" t="str">
        <f>INDEX(PT_DIFFERENTIATION_VTAR,MATCH(A242,PT_DIFFERENTIATION_VTAR_ID,0))</f>
        <v>Плата за подключение (технологическое присоединение) к системе теплоснабжения</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201</v>
      </c>
      <c r="B245" s="1780" t="s">
        <v>202</v>
      </c>
      <c r="C245" s="369"/>
      <c r="D245" s="2462"/>
      <c r="E245" s="2204"/>
      <c r="F245" s="2383" t="str">
        <f>INDEX(PT_DIFFERENTIATION_VTAR,MATCH(A245,PT_DIFFERENTIATION_VTAR_ID,0))</f>
        <v>Плата за подключение (технологическое присоединение) к системе теплоснабжения (индивидуальная)</v>
      </c>
      <c r="G245" s="2427" t="str">
        <f>INDEX(PT_DIFFERENTIATION_NTAR,MATCH(B245,PT_DIFFERENTIATION_NTAR_ID,0))</f>
        <v/>
      </c>
      <c r="H245" s="1989"/>
      <c r="I245" s="1739"/>
      <c r="J245" s="1773"/>
      <c r="K245" s="1778"/>
      <c r="L245" s="1989" t="s">
        <v>308</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c r="A248" s="1780" t="s">
        <v>224</v>
      </c>
      <c r="B248" s="1780" t="s">
        <v>225</v>
      </c>
      <c r="C248" s="369"/>
      <c r="D248" s="2462"/>
      <c r="E248" s="2204"/>
      <c r="F248" s="2383" t="str">
        <f>INDEX(PT_DIFFERENTIATION_VTAR,MATCH(A248,PT_DIFFERENTIATION_VTAR_ID,0))</f>
        <v>Тариф на питьевую воду (питьевое водоснабжение)</v>
      </c>
      <c r="G248" s="2427" t="str">
        <f>INDEX(PT_DIFFERENTIATION_NTAR,MATCH(B248,PT_DIFFERENTIATION_NTAR_ID,0))</f>
        <v>Тариф на холодную питьевую воду</v>
      </c>
      <c r="H248" s="1862"/>
      <c r="I248" s="1739">
        <v>46023.58393518518</v>
      </c>
      <c r="J248" s="1773">
        <v>46387.58405092593</v>
      </c>
      <c r="K248" s="1778">
        <v>0</v>
      </c>
      <c r="L248" s="1862" t="s">
        <v>308</v>
      </c>
      <c r="M248" s="341"/>
      <c r="N248" s="334"/>
      <c r="O248" s="1624"/>
      <c r="P248" s="1624"/>
      <c r="AH248" s="1631">
        <v>0</v>
      </c>
    </row>
    <row s="1635" customFormat="1" customHeight="1" ht="56.25">
      <c r="A249" s="1823"/>
      <c r="B249" s="1823"/>
      <c r="C249" s="1687"/>
      <c r="D249" s="344"/>
      <c r="E249" s="1031"/>
      <c r="F249" s="1031"/>
      <c r="G249" s="1031"/>
      <c r="H249" s="2577" t="s">
        <v>488</v>
      </c>
      <c r="I249" s="1739">
        <v>46388.586643518516</v>
      </c>
      <c r="J249" s="1773">
        <v>46752.586851851855</v>
      </c>
      <c r="K249" s="1778">
        <v>0</v>
      </c>
      <c r="L249" s="2271" t="s">
        <v>308</v>
      </c>
      <c r="M249" s="2318"/>
      <c r="N249" s="618"/>
      <c r="O249" s="1624"/>
      <c r="P249" s="1624"/>
      <c r="Q249" s="1635"/>
      <c r="R249" s="1635"/>
      <c r="S249" s="1635"/>
      <c r="T249" s="1635"/>
      <c r="U249" s="1635"/>
      <c r="V249" s="1635"/>
      <c r="W249" s="1635"/>
      <c r="X249" s="1635"/>
      <c r="Y249" s="1635"/>
      <c r="Z249" s="1635"/>
      <c r="AA249" s="1635"/>
      <c r="AB249" s="1635"/>
      <c r="AC249" s="1635"/>
      <c r="AD249" s="1635"/>
      <c r="AE249" s="1635"/>
      <c r="AF249" s="1635"/>
      <c r="AG249" s="1635"/>
      <c r="AH249" s="1635">
        <v>0</v>
      </c>
    </row>
    <row s="1635" customFormat="1" customHeight="1" ht="56.25">
      <c r="A250" s="1823"/>
      <c r="B250" s="1823"/>
      <c r="C250" s="1687"/>
      <c r="D250" s="344"/>
      <c r="E250" s="1031"/>
      <c r="F250" s="1031"/>
      <c r="G250" s="1031"/>
      <c r="H250" s="2577" t="s">
        <v>488</v>
      </c>
      <c r="I250" s="1739">
        <v>46753.58925925926</v>
      </c>
      <c r="J250" s="1773">
        <v>47118.589421296296</v>
      </c>
      <c r="K250" s="1778">
        <v>0</v>
      </c>
      <c r="L250" s="2271" t="s">
        <v>308</v>
      </c>
      <c r="M250" s="2318"/>
      <c r="N250" s="618"/>
      <c r="O250" s="1624"/>
      <c r="P250" s="1624"/>
      <c r="Q250" s="1635"/>
      <c r="R250" s="1635"/>
      <c r="S250" s="1635"/>
      <c r="T250" s="1635"/>
      <c r="U250" s="1635"/>
      <c r="V250" s="1635"/>
      <c r="W250" s="1635"/>
      <c r="X250" s="1635"/>
      <c r="Y250" s="1635"/>
      <c r="Z250" s="1635"/>
      <c r="AA250" s="1635"/>
      <c r="AB250" s="1635"/>
      <c r="AC250" s="1635"/>
      <c r="AD250" s="1635"/>
      <c r="AE250" s="1635"/>
      <c r="AF250" s="1635"/>
      <c r="AG250" s="1635"/>
      <c r="AH250" s="1635">
        <v>0</v>
      </c>
    </row>
    <row s="1635" customFormat="1" customHeight="1" ht="56.25">
      <c r="A251" s="1823"/>
      <c r="B251" s="1823"/>
      <c r="C251" s="1687"/>
      <c r="D251" s="344"/>
      <c r="E251" s="1031"/>
      <c r="F251" s="1031"/>
      <c r="G251" s="1031"/>
      <c r="H251" s="2577" t="s">
        <v>488</v>
      </c>
      <c r="I251" s="1739">
        <v>47119.59148148148</v>
      </c>
      <c r="J251" s="1773">
        <v>47483.5916087963</v>
      </c>
      <c r="K251" s="1778">
        <v>0</v>
      </c>
      <c r="L251" s="2271" t="s">
        <v>308</v>
      </c>
      <c r="M251" s="2318"/>
      <c r="N251" s="618"/>
      <c r="O251" s="1624"/>
      <c r="P251" s="1624"/>
      <c r="Q251" s="1635"/>
      <c r="R251" s="1635"/>
      <c r="S251" s="1635"/>
      <c r="T251" s="1635"/>
      <c r="U251" s="1635"/>
      <c r="V251" s="1635"/>
      <c r="W251" s="1635"/>
      <c r="X251" s="1635"/>
      <c r="Y251" s="1635"/>
      <c r="Z251" s="1635"/>
      <c r="AA251" s="1635"/>
      <c r="AB251" s="1635"/>
      <c r="AC251" s="1635"/>
      <c r="AD251" s="1635"/>
      <c r="AE251" s="1635"/>
      <c r="AF251" s="1635"/>
      <c r="AG251" s="1635"/>
      <c r="AH251" s="1635">
        <v>0</v>
      </c>
    </row>
    <row s="1635" customFormat="1" customHeight="1" ht="56.25">
      <c r="A252" s="1823"/>
      <c r="B252" s="1823"/>
      <c r="C252" s="1687"/>
      <c r="D252" s="344"/>
      <c r="E252" s="1031"/>
      <c r="F252" s="1031"/>
      <c r="G252" s="1031"/>
      <c r="H252" s="2577" t="s">
        <v>488</v>
      </c>
      <c r="I252" s="1739">
        <v>47484.5940162037</v>
      </c>
      <c r="J252" s="1773">
        <v>47848.59413194445</v>
      </c>
      <c r="K252" s="1778">
        <v>0</v>
      </c>
      <c r="L252" s="2271" t="s">
        <v>308</v>
      </c>
      <c r="M252" s="2318"/>
      <c r="N252" s="618"/>
      <c r="O252" s="1624"/>
      <c r="P252" s="1624"/>
      <c r="Q252" s="1635"/>
      <c r="R252" s="1635"/>
      <c r="S252" s="1635"/>
      <c r="T252" s="1635"/>
      <c r="U252" s="1635"/>
      <c r="V252" s="1635"/>
      <c r="W252" s="1635"/>
      <c r="X252" s="1635"/>
      <c r="Y252" s="1635"/>
      <c r="Z252" s="1635"/>
      <c r="AA252" s="1635"/>
      <c r="AB252" s="1635"/>
      <c r="AC252" s="1635"/>
      <c r="AD252" s="1635"/>
      <c r="AE252" s="1635"/>
      <c r="AF252" s="1635"/>
      <c r="AG252" s="1635"/>
      <c r="AH252" s="1635">
        <v>0</v>
      </c>
    </row>
    <row s="1635" customFormat="1" customHeight="1" ht="18.75">
      <c r="A253" s="1780"/>
      <c r="B253" s="1780"/>
      <c r="C253" s="369" t="s">
        <v>1146</v>
      </c>
      <c r="D253" s="2462"/>
      <c r="E253" s="2204"/>
      <c r="F253" s="2383"/>
      <c r="G253" s="2427"/>
      <c r="H253" s="1500"/>
      <c r="I253" s="651" t="s">
        <v>1145</v>
      </c>
      <c r="J253" s="571"/>
      <c r="K253" s="1500"/>
      <c r="L253" s="214"/>
      <c r="M253" s="341"/>
      <c r="N253" s="334"/>
      <c r="O253" s="1624"/>
      <c r="P253" s="1624"/>
      <c r="AH253" s="1631">
        <v>0</v>
      </c>
    </row>
    <row s="1635" customFormat="1" customHeight="1" ht="0.75">
      <c r="A254" s="1780"/>
      <c r="B254" s="1780"/>
      <c r="C254" s="369" t="s">
        <v>1155</v>
      </c>
      <c r="D254" s="2462"/>
      <c r="E254" s="2204"/>
      <c r="F254" s="2383"/>
      <c r="G254" s="400"/>
      <c r="H254" s="1500"/>
      <c r="I254" s="651"/>
      <c r="J254" s="571"/>
      <c r="K254" s="1500"/>
      <c r="L254" s="214"/>
      <c r="M254" s="341"/>
      <c r="N254" s="334"/>
      <c r="O254" s="1624"/>
      <c r="P254" s="1624"/>
      <c r="AH254" s="1631">
        <v>0</v>
      </c>
    </row>
    <row s="1635" customFormat="1" customHeight="1" ht="18.75" hidden="1">
      <c r="A255" s="1780" t="s">
        <v>232</v>
      </c>
      <c r="B255" s="1780" t="s">
        <v>233</v>
      </c>
      <c r="C255" s="369"/>
      <c r="D255" s="2462"/>
      <c r="E255" s="2204"/>
      <c r="F255" s="2383" t="str">
        <f>INDEX(PT_DIFFERENTIATION_VTAR,MATCH(A255,PT_DIFFERENTIATION_VTAR_ID,0))</f>
        <v>Тариф на техническую воду</v>
      </c>
      <c r="G255" s="2427" t="str">
        <f>INDEX(PT_DIFFERENTIATION_NTAR,MATCH(B255,PT_DIFFERENTIATION_NTAR_ID,0))</f>
        <v/>
      </c>
      <c r="H255" s="1862"/>
      <c r="I255" s="1739"/>
      <c r="J255" s="1773"/>
      <c r="K255" s="1778"/>
      <c r="L255" s="1862" t="s">
        <v>308</v>
      </c>
      <c r="M255" s="341"/>
      <c r="N255" s="334"/>
      <c r="O255" s="1624"/>
      <c r="P255" s="1624"/>
      <c r="AH255" s="1631">
        <v>0</v>
      </c>
    </row>
    <row s="1635" customFormat="1" customHeight="1" ht="18.75" hidden="1">
      <c r="A256" s="1780"/>
      <c r="B256" s="1780"/>
      <c r="C256" s="369" t="s">
        <v>1146</v>
      </c>
      <c r="D256" s="2462"/>
      <c r="E256" s="2204"/>
      <c r="F256" s="2383"/>
      <c r="G256" s="2427"/>
      <c r="H256" s="1500"/>
      <c r="I256" s="651" t="s">
        <v>1145</v>
      </c>
      <c r="J256" s="571"/>
      <c r="K256" s="1500"/>
      <c r="L256" s="214"/>
      <c r="M256" s="341"/>
      <c r="N256" s="334"/>
      <c r="O256" s="1624"/>
      <c r="P256" s="1624"/>
      <c r="AH256" s="1631">
        <v>0</v>
      </c>
    </row>
    <row s="1635" customFormat="1" customHeight="1" ht="0.75" hidden="1">
      <c r="A257" s="1780"/>
      <c r="B257" s="1780"/>
      <c r="C257" s="369" t="s">
        <v>1155</v>
      </c>
      <c r="D257" s="2462"/>
      <c r="E257" s="2204"/>
      <c r="F257" s="2383"/>
      <c r="G257" s="400"/>
      <c r="H257" s="1500"/>
      <c r="I257" s="651"/>
      <c r="J257" s="571"/>
      <c r="K257" s="1500"/>
      <c r="L257" s="214"/>
      <c r="M257" s="341"/>
      <c r="N257" s="334"/>
      <c r="O257" s="1624"/>
      <c r="P257" s="1624"/>
      <c r="AH257" s="1631">
        <v>0</v>
      </c>
    </row>
    <row s="1635" customFormat="1" customHeight="1" ht="18.75" hidden="1">
      <c r="A258" s="1780" t="s">
        <v>237</v>
      </c>
      <c r="B258" s="1780" t="s">
        <v>238</v>
      </c>
      <c r="C258" s="369"/>
      <c r="D258" s="2462"/>
      <c r="E258" s="2204"/>
      <c r="F258" s="2383" t="str">
        <f>INDEX(PT_DIFFERENTIATION_VTAR,MATCH(A258,PT_DIFFERENTIATION_VTAR_ID,0))</f>
        <v>Тариф на транспортировку воды</v>
      </c>
      <c r="G258" s="2427" t="str">
        <f>INDEX(PT_DIFFERENTIATION_NTAR,MATCH(B258,PT_DIFFERENTIATION_NTAR_ID,0))</f>
        <v/>
      </c>
      <c r="H258" s="1862"/>
      <c r="I258" s="1739"/>
      <c r="J258" s="1773"/>
      <c r="K258" s="1778"/>
      <c r="L258" s="1862" t="s">
        <v>308</v>
      </c>
      <c r="M258" s="341"/>
      <c r="N258" s="334"/>
      <c r="O258" s="1624"/>
      <c r="P258" s="1624"/>
      <c r="AH258" s="1631">
        <v>0</v>
      </c>
    </row>
    <row s="1635" customFormat="1" customHeight="1" ht="18.75" hidden="1">
      <c r="A259" s="1780"/>
      <c r="B259" s="1780"/>
      <c r="C259" s="369" t="s">
        <v>1146</v>
      </c>
      <c r="D259" s="2462"/>
      <c r="E259" s="2204"/>
      <c r="F259" s="2383"/>
      <c r="G259" s="2427"/>
      <c r="H259" s="1500"/>
      <c r="I259" s="651" t="s">
        <v>1145</v>
      </c>
      <c r="J259" s="571"/>
      <c r="K259" s="1500"/>
      <c r="L259" s="214"/>
      <c r="M259" s="341"/>
      <c r="N259" s="334"/>
      <c r="O259" s="1624"/>
      <c r="P259" s="1624"/>
      <c r="AH259" s="1631">
        <v>0</v>
      </c>
    </row>
    <row s="1635" customFormat="1" customHeight="1" ht="0.75" hidden="1">
      <c r="A260" s="1780"/>
      <c r="B260" s="1780"/>
      <c r="C260" s="369" t="s">
        <v>1155</v>
      </c>
      <c r="D260" s="2462"/>
      <c r="E260" s="2204"/>
      <c r="F260" s="2383"/>
      <c r="G260" s="400"/>
      <c r="H260" s="1500"/>
      <c r="I260" s="651"/>
      <c r="J260" s="571"/>
      <c r="K260" s="1500"/>
      <c r="L260" s="214"/>
      <c r="M260" s="341"/>
      <c r="N260" s="334"/>
      <c r="O260" s="1624"/>
      <c r="P260" s="1624"/>
      <c r="AH260" s="1631">
        <v>0</v>
      </c>
    </row>
    <row s="1635" customFormat="1" customHeight="1" ht="18.75" hidden="1">
      <c r="A261" s="1780" t="s">
        <v>242</v>
      </c>
      <c r="B261" s="1780" t="s">
        <v>243</v>
      </c>
      <c r="C261" s="369"/>
      <c r="D261" s="2462"/>
      <c r="E261" s="2204"/>
      <c r="F261" s="2383" t="str">
        <f>INDEX(PT_DIFFERENTIATION_VTAR,MATCH(A261,PT_DIFFERENTIATION_VTAR_ID,0))</f>
        <v>Тариф на подвоз воды</v>
      </c>
      <c r="G261" s="2427" t="str">
        <f>INDEX(PT_DIFFERENTIATION_NTAR,MATCH(B261,PT_DIFFERENTIATION_NTAR_ID,0))</f>
        <v/>
      </c>
      <c r="H261" s="1862"/>
      <c r="I261" s="1739"/>
      <c r="J261" s="1773"/>
      <c r="K261" s="1778"/>
      <c r="L261" s="1862" t="s">
        <v>308</v>
      </c>
      <c r="M261" s="341"/>
      <c r="N261" s="334"/>
      <c r="O261" s="1624"/>
      <c r="P261" s="1624"/>
      <c r="AH261" s="1631">
        <v>0</v>
      </c>
    </row>
    <row s="1635" customFormat="1" customHeight="1" ht="18.75" hidden="1">
      <c r="A262" s="1780"/>
      <c r="B262" s="1780"/>
      <c r="C262" s="369" t="s">
        <v>1146</v>
      </c>
      <c r="D262" s="2462"/>
      <c r="E262" s="2204"/>
      <c r="F262" s="2383"/>
      <c r="G262" s="2427"/>
      <c r="H262" s="1500"/>
      <c r="I262" s="651" t="s">
        <v>1145</v>
      </c>
      <c r="J262" s="571"/>
      <c r="K262" s="1500"/>
      <c r="L262" s="214"/>
      <c r="M262" s="341"/>
      <c r="N262" s="334"/>
      <c r="O262" s="1624"/>
      <c r="P262" s="1624"/>
      <c r="AH262" s="1631">
        <v>0</v>
      </c>
    </row>
    <row s="1635" customFormat="1" customHeight="1" ht="0.75" hidden="1">
      <c r="A263" s="1780"/>
      <c r="B263" s="1780"/>
      <c r="C263" s="369" t="s">
        <v>1155</v>
      </c>
      <c r="D263" s="2462"/>
      <c r="E263" s="2204"/>
      <c r="F263" s="2383"/>
      <c r="G263" s="400"/>
      <c r="H263" s="1500"/>
      <c r="I263" s="651"/>
      <c r="J263" s="571"/>
      <c r="K263" s="1500"/>
      <c r="L263" s="214"/>
      <c r="M263" s="341"/>
      <c r="N263" s="334"/>
      <c r="O263" s="1624"/>
      <c r="P263" s="1624"/>
      <c r="AH263" s="1631">
        <v>0</v>
      </c>
    </row>
    <row s="1635" customFormat="1" customHeight="1" ht="18.75" hidden="1">
      <c r="A264" s="1780" t="s">
        <v>247</v>
      </c>
      <c r="B264" s="1780" t="s">
        <v>248</v>
      </c>
      <c r="C264" s="369"/>
      <c r="D264" s="2462"/>
      <c r="E264" s="2204"/>
      <c r="F264" s="2383" t="str">
        <f>INDEX(PT_DIFFERENTIATION_VTAR,MATCH(A264,PT_DIFFERENTIATION_VTAR_ID,0))</f>
        <v>Тариф на подключение (технологическое присоединение) к централизованной системе холодного водоснабжения</v>
      </c>
      <c r="G264" s="2427" t="str">
        <f>INDEX(PT_DIFFERENTIATION_NTAR,MATCH(B264,PT_DIFFERENTIATION_NTAR_ID,0))</f>
        <v/>
      </c>
      <c r="H264" s="1862"/>
      <c r="I264" s="1739"/>
      <c r="J264" s="1773"/>
      <c r="K264" s="1778"/>
      <c r="L264" s="1862" t="s">
        <v>308</v>
      </c>
      <c r="M264" s="341"/>
      <c r="N264" s="334"/>
      <c r="O264" s="1624"/>
      <c r="P264" s="1624"/>
      <c r="AH264" s="1631">
        <v>0</v>
      </c>
    </row>
    <row s="1635" customFormat="1" customHeight="1" ht="18.75" hidden="1">
      <c r="A265" s="1780"/>
      <c r="B265" s="1780"/>
      <c r="C265" s="369" t="s">
        <v>1146</v>
      </c>
      <c r="D265" s="2462"/>
      <c r="E265" s="2204"/>
      <c r="F265" s="2383"/>
      <c r="G265" s="2427"/>
      <c r="H265" s="1500"/>
      <c r="I265" s="651" t="s">
        <v>1145</v>
      </c>
      <c r="J265" s="571"/>
      <c r="K265" s="1500"/>
      <c r="L265" s="214"/>
      <c r="M265" s="341"/>
      <c r="N265" s="334"/>
      <c r="O265" s="1624"/>
      <c r="P265" s="1624"/>
      <c r="AH265" s="1631">
        <v>0</v>
      </c>
    </row>
    <row s="1635" customFormat="1" customHeight="1" ht="0.75" hidden="1">
      <c r="A266" s="1780"/>
      <c r="B266" s="1780"/>
      <c r="C266" s="369" t="s">
        <v>1155</v>
      </c>
      <c r="D266" s="2462"/>
      <c r="E266" s="2204"/>
      <c r="F266" s="2383"/>
      <c r="G266" s="400"/>
      <c r="H266" s="1500"/>
      <c r="I266" s="651"/>
      <c r="J266" s="571"/>
      <c r="K266" s="1500"/>
      <c r="L266" s="214"/>
      <c r="M266" s="341"/>
      <c r="N266" s="334"/>
      <c r="O266" s="1624"/>
      <c r="P266" s="1624"/>
      <c r="AH266" s="1631">
        <v>0</v>
      </c>
    </row>
    <row s="1635" customFormat="1" customHeight="1" ht="18.75" hidden="1">
      <c r="A267" s="1780" t="s">
        <v>252</v>
      </c>
      <c r="B267" s="1780" t="s">
        <v>253</v>
      </c>
      <c r="C267" s="369"/>
      <c r="D267" s="2462"/>
      <c r="E267" s="2204"/>
      <c r="F267" s="2383" t="str">
        <f>INDEX(PT_DIFFERENTIATION_VTAR,MATCH(A267,PT_DIFFERENTIATION_VTAR_ID,0))</f>
        <v>Тариф на горячую воду (горячее водоснабжение)</v>
      </c>
      <c r="G267" s="2427" t="str">
        <f>INDEX(PT_DIFFERENTIATION_NTAR,MATCH(B267,PT_DIFFERENTIATION_NTAR_ID,0))</f>
        <v/>
      </c>
      <c r="H267" s="1862"/>
      <c r="I267" s="1739"/>
      <c r="J267" s="1773"/>
      <c r="K267" s="1778"/>
      <c r="L267" s="1862" t="s">
        <v>308</v>
      </c>
      <c r="M267" s="341"/>
      <c r="N267" s="334"/>
      <c r="O267" s="1624"/>
      <c r="P267" s="1624"/>
      <c r="AH267" s="1631">
        <v>0</v>
      </c>
    </row>
    <row s="1635" customFormat="1" customHeight="1" ht="18.75" hidden="1">
      <c r="A268" s="1780"/>
      <c r="B268" s="1780"/>
      <c r="C268" s="369" t="s">
        <v>1146</v>
      </c>
      <c r="D268" s="2462"/>
      <c r="E268" s="2204"/>
      <c r="F268" s="2383"/>
      <c r="G268" s="2427"/>
      <c r="H268" s="1500"/>
      <c r="I268" s="651" t="s">
        <v>1145</v>
      </c>
      <c r="J268" s="571"/>
      <c r="K268" s="1500"/>
      <c r="L268" s="214"/>
      <c r="M268" s="341"/>
      <c r="N268" s="334"/>
      <c r="O268" s="1624"/>
      <c r="P268" s="1624"/>
      <c r="AH268" s="1631">
        <v>0</v>
      </c>
    </row>
    <row s="1635" customFormat="1" customHeight="1" ht="0.75" hidden="1">
      <c r="A269" s="1780"/>
      <c r="B269" s="1780"/>
      <c r="C269" s="369" t="s">
        <v>1155</v>
      </c>
      <c r="D269" s="2462"/>
      <c r="E269" s="2204"/>
      <c r="F269" s="2383"/>
      <c r="G269" s="400"/>
      <c r="H269" s="1500"/>
      <c r="I269" s="651"/>
      <c r="J269" s="571"/>
      <c r="K269" s="1500"/>
      <c r="L269" s="214"/>
      <c r="M269" s="341"/>
      <c r="N269" s="334"/>
      <c r="O269" s="1624"/>
      <c r="P269" s="1624"/>
      <c r="AH269" s="1631">
        <v>0</v>
      </c>
    </row>
    <row s="1635" customFormat="1" customHeight="1" ht="18.75" hidden="1">
      <c r="A270" s="1780" t="s">
        <v>257</v>
      </c>
      <c r="B270" s="1780" t="s">
        <v>258</v>
      </c>
      <c r="C270" s="369"/>
      <c r="D270" s="2462"/>
      <c r="E270" s="2204"/>
      <c r="F270" s="2383" t="str">
        <f>INDEX(PT_DIFFERENTIATION_VTAR,MATCH(A270,PT_DIFFERENTIATION_VTAR_ID,0))</f>
        <v>Тариф на транспортировку горячей воды</v>
      </c>
      <c r="G270" s="2427" t="str">
        <f>INDEX(PT_DIFFERENTIATION_NTAR,MATCH(B270,PT_DIFFERENTIATION_NTAR_ID,0))</f>
        <v/>
      </c>
      <c r="H270" s="1862"/>
      <c r="I270" s="1739"/>
      <c r="J270" s="1773"/>
      <c r="K270" s="1778"/>
      <c r="L270" s="1862" t="s">
        <v>308</v>
      </c>
      <c r="M270" s="341"/>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341"/>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341"/>
      <c r="N272" s="334"/>
      <c r="O272" s="1624"/>
      <c r="P272" s="1624"/>
      <c r="AH272" s="1631">
        <v>0</v>
      </c>
    </row>
    <row s="1635" customFormat="1" customHeight="1" ht="18.75" hidden="1">
      <c r="A273" s="1780" t="s">
        <v>262</v>
      </c>
      <c r="B273" s="1780" t="s">
        <v>263</v>
      </c>
      <c r="C273" s="369"/>
      <c r="D273" s="2462"/>
      <c r="E273" s="2204"/>
      <c r="F273" s="2383" t="str">
        <f>INDEX(PT_DIFFERENTIATION_VTAR,MATCH(A273,PT_DIFFERENTIATION_VTAR_ID,0))</f>
        <v>Тариф на подключение (технологическое присоединение) к централизованной системе горячего водоснабжения</v>
      </c>
      <c r="G273" s="2427" t="str">
        <f>INDEX(PT_DIFFERENTIATION_NTAR,MATCH(B273,PT_DIFFERENTIATION_NTAR_ID,0))</f>
        <v/>
      </c>
      <c r="H273" s="1862"/>
      <c r="I273" s="1739"/>
      <c r="J273" s="1773"/>
      <c r="K273" s="1778"/>
      <c r="L273" s="1862" t="s">
        <v>308</v>
      </c>
      <c r="M273" s="34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34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18.75" hidden="1">
      <c r="A276" s="1780" t="s">
        <v>267</v>
      </c>
      <c r="B276" s="1780" t="s">
        <v>268</v>
      </c>
      <c r="C276" s="369"/>
      <c r="D276" s="2462"/>
      <c r="E276" s="2204"/>
      <c r="F276" s="2383" t="str">
        <f>INDEX(PT_DIFFERENTIATION_VTAR,MATCH(A276,PT_DIFFERENTIATION_VTAR_ID,0))</f>
        <v>Тариф на водоотведение</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18.75" hidden="1">
      <c r="A279" s="1780" t="s">
        <v>272</v>
      </c>
      <c r="B279" s="1780" t="s">
        <v>273</v>
      </c>
      <c r="C279" s="369"/>
      <c r="D279" s="2462"/>
      <c r="E279" s="2204"/>
      <c r="F279" s="2383" t="str">
        <f>INDEX(PT_DIFFERENTIATION_VTAR,MATCH(A279,PT_DIFFERENTIATION_VTAR_ID,0))</f>
        <v>Тариф на транспортировку сточных вод</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277</v>
      </c>
      <c r="B282" s="1780" t="s">
        <v>278</v>
      </c>
      <c r="C282" s="369"/>
      <c r="D282" s="2462"/>
      <c r="E282" s="2204"/>
      <c r="F282" s="2383" t="str">
        <f>INDEX(PT_DIFFERENTIATION_VTAR,MATCH(A282,PT_DIFFERENTIATION_VTAR_ID,0))</f>
        <v>Тариф на подключение (технологическое присоединение) к централизованной системе водоотведения</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1.05">
      <c r="A284" s="1780"/>
      <c r="B284" s="1780"/>
      <c r="C284" s="369" t="s">
        <v>1155</v>
      </c>
      <c r="D284" s="2462"/>
      <c r="E284" s="2204"/>
      <c r="F284" s="2383"/>
      <c r="G284" s="400"/>
      <c r="H284" s="1500"/>
      <c r="I284" s="651"/>
      <c r="J284" s="571"/>
      <c r="K284" s="1500"/>
      <c r="L284" s="214"/>
      <c r="M284" s="341"/>
      <c r="N284" s="334"/>
      <c r="O284" s="1624"/>
      <c r="P284" s="1624"/>
      <c r="AH284" s="1631">
        <v>1</v>
      </c>
    </row>
    <row customHeight="1" ht="27.299999999999997">
      <c r="A285" s="1780"/>
      <c r="B285" s="1780"/>
      <c r="D285" s="376"/>
      <c r="E285" s="147" t="s">
        <v>91</v>
      </c>
      <c r="F285"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460"/>
      <c r="H285" s="2460"/>
      <c r="I285" s="2460"/>
      <c r="J285" s="2460"/>
      <c r="K285" s="2460"/>
      <c r="L285" s="2460"/>
      <c r="M285" s="297"/>
      <c r="N285" s="334"/>
      <c r="AH285" s="374">
        <v>26</v>
      </c>
    </row>
    <row s="1635" customFormat="1" customHeight="1" ht="60.75" hidden="1">
      <c r="A286" s="1780" t="s">
        <v>153</v>
      </c>
      <c r="B286" s="1780" t="s">
        <v>154</v>
      </c>
      <c r="C286" s="369"/>
      <c r="D286" s="2462"/>
      <c r="E286" s="2204"/>
      <c r="F286" s="2383"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427" t="str">
        <f>INDEX(PT_DIFFERENTIATION_NTAR,MATCH(B286,PT_DIFFERENTIATION_NTAR_ID,0))</f>
        <v/>
      </c>
      <c r="H286" s="1862"/>
      <c r="I286" s="1739"/>
      <c r="J286" s="1773"/>
      <c r="K286" s="1778"/>
      <c r="L286" s="1862" t="s">
        <v>308</v>
      </c>
      <c r="M286"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334"/>
      <c r="O286" s="1624"/>
      <c r="P286" s="1624"/>
      <c r="AH286" s="1631">
        <v>0</v>
      </c>
    </row>
    <row s="1635" customFormat="1" customHeight="1" ht="18.75" hidden="1">
      <c r="A287" s="1780"/>
      <c r="B287" s="1780"/>
      <c r="C287" s="369" t="s">
        <v>1146</v>
      </c>
      <c r="D287" s="2462"/>
      <c r="E287" s="2204"/>
      <c r="F287" s="2383"/>
      <c r="G287" s="2427"/>
      <c r="H287" s="1500"/>
      <c r="I287" s="651" t="s">
        <v>1145</v>
      </c>
      <c r="J287" s="571"/>
      <c r="K287" s="1500"/>
      <c r="L287" s="214"/>
      <c r="M287" s="2170"/>
      <c r="N287" s="334"/>
      <c r="O287" s="1624"/>
      <c r="P287" s="1624"/>
      <c r="AH287" s="1631">
        <v>0</v>
      </c>
    </row>
    <row s="1635" customFormat="1" customHeight="1" ht="0.75" hidden="1">
      <c r="A288" s="1780"/>
      <c r="B288" s="1780"/>
      <c r="C288" s="369" t="s">
        <v>1155</v>
      </c>
      <c r="D288" s="2462"/>
      <c r="E288" s="2204"/>
      <c r="F288" s="2383"/>
      <c r="G288" s="400"/>
      <c r="H288" s="1500"/>
      <c r="I288" s="651"/>
      <c r="J288" s="571"/>
      <c r="K288" s="1500"/>
      <c r="L288" s="214"/>
      <c r="M288" s="2170"/>
      <c r="N288" s="334"/>
      <c r="O288" s="1624"/>
      <c r="P288" s="1624"/>
      <c r="AH288" s="1631">
        <v>0</v>
      </c>
    </row>
    <row s="1635" customFormat="1" customHeight="1" ht="45" hidden="1">
      <c r="A289" s="1780" t="s">
        <v>158</v>
      </c>
      <c r="B289" s="1780" t="s">
        <v>159</v>
      </c>
      <c r="C289" s="369"/>
      <c r="D289" s="2462"/>
      <c r="E289" s="2204"/>
      <c r="F289" s="2383" t="str">
        <f>INDEX(PT_DIFFERENTIATION_VTAR,MATCH(A289,PT_DIFFERENTIATION_VTAR_ID,0))</f>
        <v/>
      </c>
      <c r="G289" s="2427" t="str">
        <f>INDEX(PT_DIFFERENTIATION_NTAR,MATCH(B289,PT_DIFFERENTIATION_NTAR_ID,0))</f>
        <v/>
      </c>
      <c r="H289" s="1862"/>
      <c r="I289" s="1739"/>
      <c r="J289" s="1773"/>
      <c r="K289" s="1778"/>
      <c r="L289" s="1862" t="s">
        <v>308</v>
      </c>
      <c r="M289" s="2171"/>
      <c r="N289" s="334"/>
      <c r="O289" s="1624"/>
      <c r="P289" s="1624"/>
      <c r="AH289" s="1631">
        <v>0</v>
      </c>
    </row>
    <row s="1635" customFormat="1" customHeight="1" ht="18.75" hidden="1">
      <c r="A290" s="1780"/>
      <c r="B290" s="1780"/>
      <c r="C290" s="369" t="s">
        <v>1146</v>
      </c>
      <c r="D290" s="2462"/>
      <c r="E290" s="2204"/>
      <c r="F290" s="2383"/>
      <c r="G290" s="2427"/>
      <c r="H290" s="1500"/>
      <c r="I290" s="651" t="s">
        <v>1145</v>
      </c>
      <c r="J290" s="571"/>
      <c r="K290" s="1500"/>
      <c r="L290" s="214"/>
      <c r="M290" s="1861"/>
      <c r="N290" s="334"/>
      <c r="O290" s="1624"/>
      <c r="P290" s="1624"/>
      <c r="AH290" s="1631">
        <v>0</v>
      </c>
    </row>
    <row s="1635" customFormat="1" customHeight="1" ht="0.75" hidden="1">
      <c r="A291" s="1780"/>
      <c r="B291" s="1780"/>
      <c r="C291" s="369" t="s">
        <v>1155</v>
      </c>
      <c r="D291" s="2462"/>
      <c r="E291" s="2204"/>
      <c r="F291" s="2383"/>
      <c r="G291" s="400"/>
      <c r="H291" s="1500"/>
      <c r="I291" s="651"/>
      <c r="J291" s="571"/>
      <c r="K291" s="1500"/>
      <c r="L291" s="214"/>
      <c r="M291" s="341"/>
      <c r="N291" s="334"/>
      <c r="O291" s="1624"/>
      <c r="P291" s="1624"/>
      <c r="AH291" s="1631">
        <v>0</v>
      </c>
    </row>
    <row s="1635" customFormat="1" customHeight="1" ht="45" hidden="1">
      <c r="A292" s="1780" t="s">
        <v>165</v>
      </c>
      <c r="B292" s="1780" t="s">
        <v>166</v>
      </c>
      <c r="C292" s="369"/>
      <c r="D292" s="2462"/>
      <c r="E292" s="2204"/>
      <c r="F292" s="2383"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427" t="str">
        <f>INDEX(PT_DIFFERENTIATION_NTAR,MATCH(B292,PT_DIFFERENTIATION_NTAR_ID,0))</f>
        <v/>
      </c>
      <c r="H292" s="1862"/>
      <c r="I292" s="1739"/>
      <c r="J292" s="1773"/>
      <c r="K292" s="1778"/>
      <c r="L292" s="1862" t="s">
        <v>308</v>
      </c>
      <c r="M292" s="341"/>
      <c r="N292" s="334"/>
      <c r="O292" s="1624"/>
      <c r="P292" s="1624"/>
      <c r="AH292" s="1631">
        <v>0</v>
      </c>
    </row>
    <row s="1635" customFormat="1" customHeight="1" ht="18.75" hidden="1">
      <c r="A293" s="1780"/>
      <c r="B293" s="1780"/>
      <c r="C293" s="369" t="s">
        <v>1146</v>
      </c>
      <c r="D293" s="2462"/>
      <c r="E293" s="2204"/>
      <c r="F293" s="2383"/>
      <c r="G293" s="2427"/>
      <c r="H293" s="1500"/>
      <c r="I293" s="651" t="s">
        <v>1145</v>
      </c>
      <c r="J293" s="571"/>
      <c r="K293" s="1500"/>
      <c r="L293" s="214"/>
      <c r="M293" s="341"/>
      <c r="N293" s="334"/>
      <c r="O293" s="1624"/>
      <c r="P293" s="1624"/>
      <c r="AH293" s="1631">
        <v>0</v>
      </c>
    </row>
    <row s="1635" customFormat="1" customHeight="1" ht="0.75" hidden="1">
      <c r="A294" s="1780"/>
      <c r="B294" s="1780"/>
      <c r="C294" s="369" t="s">
        <v>1155</v>
      </c>
      <c r="D294" s="2462"/>
      <c r="E294" s="2204"/>
      <c r="F294" s="2383"/>
      <c r="G294" s="400"/>
      <c r="H294" s="1500"/>
      <c r="I294" s="651"/>
      <c r="J294" s="571"/>
      <c r="K294" s="1500"/>
      <c r="L294" s="214"/>
      <c r="M294" s="341"/>
      <c r="N294" s="334"/>
      <c r="O294" s="1624"/>
      <c r="P294" s="1624"/>
      <c r="AH294" s="1631">
        <v>0</v>
      </c>
    </row>
    <row s="1635" customFormat="1" customHeight="1" ht="45" hidden="1">
      <c r="A295" s="1780" t="s">
        <v>171</v>
      </c>
      <c r="B295" s="1780" t="s">
        <v>172</v>
      </c>
      <c r="C295" s="369"/>
      <c r="D295" s="2462"/>
      <c r="E295" s="2204"/>
      <c r="F295" s="2383"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427" t="str">
        <f>INDEX(PT_DIFFERENTIATION_NTAR,MATCH(B295,PT_DIFFERENTIATION_NTAR_ID,0))</f>
        <v/>
      </c>
      <c r="H295" s="1862"/>
      <c r="I295" s="1739"/>
      <c r="J295" s="1773"/>
      <c r="K295" s="1778"/>
      <c r="L295" s="1862" t="s">
        <v>308</v>
      </c>
      <c r="M295" s="341"/>
      <c r="N295" s="334"/>
      <c r="O295" s="1624"/>
      <c r="P295" s="1624"/>
      <c r="AH295" s="1631">
        <v>0</v>
      </c>
    </row>
    <row s="1635" customFormat="1" customHeight="1" ht="18.75" hidden="1">
      <c r="A296" s="1780"/>
      <c r="B296" s="1780"/>
      <c r="C296" s="369" t="s">
        <v>1146</v>
      </c>
      <c r="D296" s="2462"/>
      <c r="E296" s="2204"/>
      <c r="F296" s="2383"/>
      <c r="G296" s="2427"/>
      <c r="H296" s="1500"/>
      <c r="I296" s="651" t="s">
        <v>1145</v>
      </c>
      <c r="J296" s="571"/>
      <c r="K296" s="1500"/>
      <c r="L296" s="214"/>
      <c r="M296" s="341"/>
      <c r="N296" s="334"/>
      <c r="O296" s="1624"/>
      <c r="P296" s="1624"/>
      <c r="AH296" s="1631">
        <v>0</v>
      </c>
    </row>
    <row s="1635" customFormat="1" customHeight="1" ht="0.75" hidden="1">
      <c r="A297" s="1780"/>
      <c r="B297" s="1780"/>
      <c r="C297" s="369" t="s">
        <v>1155</v>
      </c>
      <c r="D297" s="2462"/>
      <c r="E297" s="2204"/>
      <c r="F297" s="2383"/>
      <c r="G297" s="400"/>
      <c r="H297" s="1500"/>
      <c r="I297" s="651"/>
      <c r="J297" s="571"/>
      <c r="K297" s="1500"/>
      <c r="L297" s="214"/>
      <c r="M297" s="341"/>
      <c r="N297" s="334"/>
      <c r="O297" s="1624"/>
      <c r="P297" s="1624"/>
      <c r="AH297" s="1631">
        <v>0</v>
      </c>
    </row>
    <row s="1635" customFormat="1" customHeight="1" ht="18.75" hidden="1">
      <c r="A298" s="1780" t="s">
        <v>177</v>
      </c>
      <c r="B298" s="1780" t="s">
        <v>178</v>
      </c>
      <c r="C298" s="369"/>
      <c r="D298" s="2462"/>
      <c r="E298" s="2204"/>
      <c r="F298" s="2383" t="str">
        <f>INDEX(PT_DIFFERENTIATION_VTAR,MATCH(A298,PT_DIFFERENTIATION_VTAR_ID,0))</f>
        <v>Тарифы на услуги по передаче тепловой энергии</v>
      </c>
      <c r="G298" s="2427" t="str">
        <f>INDEX(PT_DIFFERENTIATION_NTAR,MATCH(B298,PT_DIFFERENTIATION_NTAR_ID,0))</f>
        <v/>
      </c>
      <c r="H298" s="1862"/>
      <c r="I298" s="1739"/>
      <c r="J298" s="1773"/>
      <c r="K298" s="1778"/>
      <c r="L298" s="1862" t="s">
        <v>308</v>
      </c>
      <c r="M298" s="341"/>
      <c r="N298" s="334"/>
      <c r="O298" s="1624"/>
      <c r="P298" s="1624"/>
      <c r="AH298" s="1631">
        <v>0</v>
      </c>
    </row>
    <row s="1635" customFormat="1" customHeight="1" ht="18.75" hidden="1">
      <c r="A299" s="1780"/>
      <c r="B299" s="1780"/>
      <c r="C299" s="369" t="s">
        <v>1146</v>
      </c>
      <c r="D299" s="2462"/>
      <c r="E299" s="2204"/>
      <c r="F299" s="2383"/>
      <c r="G299" s="2427"/>
      <c r="H299" s="1500"/>
      <c r="I299" s="651" t="s">
        <v>1145</v>
      </c>
      <c r="J299" s="571"/>
      <c r="K299" s="1500"/>
      <c r="L299" s="214"/>
      <c r="M299" s="341"/>
      <c r="N299" s="334"/>
      <c r="O299" s="1624"/>
      <c r="P299" s="1624"/>
      <c r="AH299" s="1631">
        <v>0</v>
      </c>
    </row>
    <row s="1635" customFormat="1" customHeight="1" ht="0.75" hidden="1">
      <c r="A300" s="1780"/>
      <c r="B300" s="1780"/>
      <c r="C300" s="369" t="s">
        <v>1155</v>
      </c>
      <c r="D300" s="2462"/>
      <c r="E300" s="2204"/>
      <c r="F300" s="2383"/>
      <c r="G300" s="400"/>
      <c r="H300" s="1500"/>
      <c r="I300" s="651"/>
      <c r="J300" s="571"/>
      <c r="K300" s="1500"/>
      <c r="L300" s="214"/>
      <c r="M300" s="341"/>
      <c r="N300" s="334"/>
      <c r="O300" s="1624"/>
      <c r="P300" s="1624"/>
      <c r="AH300" s="1631">
        <v>0</v>
      </c>
    </row>
    <row s="1635" customFormat="1" customHeight="1" ht="18.75" hidden="1">
      <c r="A301" s="1780" t="s">
        <v>183</v>
      </c>
      <c r="B301" s="1780" t="s">
        <v>184</v>
      </c>
      <c r="C301" s="369"/>
      <c r="D301" s="2462"/>
      <c r="E301" s="2204"/>
      <c r="F301" s="2383" t="str">
        <f>INDEX(PT_DIFFERENTIATION_VTAR,MATCH(A301,PT_DIFFERENTIATION_VTAR_ID,0))</f>
        <v>Тарифы на услуги по передаче теплоносителя</v>
      </c>
      <c r="G301" s="2427" t="str">
        <f>INDEX(PT_DIFFERENTIATION_NTAR,MATCH(B301,PT_DIFFERENTIATION_NTAR_ID,0))</f>
        <v/>
      </c>
      <c r="H301" s="1862"/>
      <c r="I301" s="1739"/>
      <c r="J301" s="1773"/>
      <c r="K301" s="1778"/>
      <c r="L301" s="1862" t="s">
        <v>308</v>
      </c>
      <c r="M301" s="341"/>
      <c r="N301" s="334"/>
      <c r="O301" s="1624"/>
      <c r="P301" s="1624"/>
      <c r="AH301" s="1631">
        <v>0</v>
      </c>
    </row>
    <row s="1635" customFormat="1" customHeight="1" ht="18.75" hidden="1">
      <c r="A302" s="1780"/>
      <c r="B302" s="1780"/>
      <c r="C302" s="369" t="s">
        <v>1146</v>
      </c>
      <c r="D302" s="2462"/>
      <c r="E302" s="2204"/>
      <c r="F302" s="2383"/>
      <c r="G302" s="2427"/>
      <c r="H302" s="1500"/>
      <c r="I302" s="651" t="s">
        <v>1145</v>
      </c>
      <c r="J302" s="571"/>
      <c r="K302" s="1500"/>
      <c r="L302" s="214"/>
      <c r="M302" s="341"/>
      <c r="N302" s="334"/>
      <c r="O302" s="1624"/>
      <c r="P302" s="1624"/>
      <c r="AH302" s="1631">
        <v>0</v>
      </c>
    </row>
    <row s="1635" customFormat="1" customHeight="1" ht="0.75" hidden="1">
      <c r="A303" s="1780"/>
      <c r="B303" s="1780"/>
      <c r="C303" s="369" t="s">
        <v>1155</v>
      </c>
      <c r="D303" s="2462"/>
      <c r="E303" s="2204"/>
      <c r="F303" s="2383"/>
      <c r="G303" s="400"/>
      <c r="H303" s="1500"/>
      <c r="I303" s="651"/>
      <c r="J303" s="571"/>
      <c r="K303" s="1500"/>
      <c r="L303" s="214"/>
      <c r="M303" s="341"/>
      <c r="N303" s="334"/>
      <c r="O303" s="1624"/>
      <c r="P303" s="1624"/>
      <c r="AH303" s="1631">
        <v>0</v>
      </c>
    </row>
    <row s="1635" customFormat="1" customHeight="1" ht="18.75" hidden="1">
      <c r="A304" s="1780" t="s">
        <v>189</v>
      </c>
      <c r="B304" s="1780" t="s">
        <v>190</v>
      </c>
      <c r="C304" s="369"/>
      <c r="D304" s="2462"/>
      <c r="E304" s="2204"/>
      <c r="F304" s="2383"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427" t="str">
        <f>INDEX(PT_DIFFERENTIATION_NTAR,MATCH(B304,PT_DIFFERENTIATION_NTAR_ID,0))</f>
        <v/>
      </c>
      <c r="H304" s="1862"/>
      <c r="I304" s="1739"/>
      <c r="J304" s="1773"/>
      <c r="K304" s="1778"/>
      <c r="L304" s="1862" t="s">
        <v>308</v>
      </c>
      <c r="M304" s="341"/>
      <c r="N304" s="334"/>
      <c r="O304" s="1624"/>
      <c r="P304" s="1624"/>
      <c r="AH304" s="1631">
        <v>0</v>
      </c>
    </row>
    <row s="1635" customFormat="1" customHeight="1" ht="18.75" hidden="1">
      <c r="A305" s="1780"/>
      <c r="B305" s="1780"/>
      <c r="C305" s="369" t="s">
        <v>1146</v>
      </c>
      <c r="D305" s="2462"/>
      <c r="E305" s="2204"/>
      <c r="F305" s="2383"/>
      <c r="G305" s="2427"/>
      <c r="H305" s="1500"/>
      <c r="I305" s="651" t="s">
        <v>1145</v>
      </c>
      <c r="J305" s="571"/>
      <c r="K305" s="1500"/>
      <c r="L305" s="214"/>
      <c r="M305" s="341"/>
      <c r="N305" s="334"/>
      <c r="O305" s="1624"/>
      <c r="P305" s="1624"/>
      <c r="AH305" s="1631">
        <v>0</v>
      </c>
    </row>
    <row s="1635" customFormat="1" customHeight="1" ht="0.75" hidden="1">
      <c r="A306" s="1780"/>
      <c r="B306" s="1780"/>
      <c r="C306" s="369" t="s">
        <v>1155</v>
      </c>
      <c r="D306" s="2462"/>
      <c r="E306" s="2204"/>
      <c r="F306" s="2383"/>
      <c r="G306" s="400"/>
      <c r="H306" s="1500"/>
      <c r="I306" s="651"/>
      <c r="J306" s="571"/>
      <c r="K306" s="1500"/>
      <c r="L306" s="214"/>
      <c r="M306" s="341"/>
      <c r="N306" s="334"/>
      <c r="O306" s="1624"/>
      <c r="P306" s="1624"/>
      <c r="AH306" s="1631">
        <v>0</v>
      </c>
    </row>
    <row s="1635" customFormat="1" customHeight="1" ht="18.75" hidden="1">
      <c r="A307" s="1780" t="s">
        <v>195</v>
      </c>
      <c r="B307" s="1780" t="s">
        <v>196</v>
      </c>
      <c r="C307" s="369"/>
      <c r="D307" s="2462"/>
      <c r="E307" s="2204"/>
      <c r="F307" s="2383" t="str">
        <f>INDEX(PT_DIFFERENTIATION_VTAR,MATCH(A307,PT_DIFFERENTIATION_VTAR_ID,0))</f>
        <v>Плата за подключение (технологическое присоединение) к системе теплоснабжения</v>
      </c>
      <c r="G307" s="2427" t="str">
        <f>INDEX(PT_DIFFERENTIATION_NTAR,MATCH(B307,PT_DIFFERENTIATION_NTAR_ID,0))</f>
        <v/>
      </c>
      <c r="H307" s="1862"/>
      <c r="I307" s="1739"/>
      <c r="J307" s="1773"/>
      <c r="K307" s="1778"/>
      <c r="L307" s="1862" t="s">
        <v>308</v>
      </c>
      <c r="M307" s="341"/>
      <c r="N307" s="334"/>
      <c r="O307" s="1624"/>
      <c r="P307" s="1624"/>
      <c r="AH307" s="1631">
        <v>0</v>
      </c>
    </row>
    <row s="1635" customFormat="1" customHeight="1" ht="18.75" hidden="1">
      <c r="A308" s="1780"/>
      <c r="B308" s="1780"/>
      <c r="C308" s="369" t="s">
        <v>1146</v>
      </c>
      <c r="D308" s="2462"/>
      <c r="E308" s="2204"/>
      <c r="F308" s="2383"/>
      <c r="G308" s="2427"/>
      <c r="H308" s="1500"/>
      <c r="I308" s="651" t="s">
        <v>1145</v>
      </c>
      <c r="J308" s="571"/>
      <c r="K308" s="1500"/>
      <c r="L308" s="214"/>
      <c r="M308" s="341"/>
      <c r="N308" s="334"/>
      <c r="O308" s="1624"/>
      <c r="P308" s="1624"/>
      <c r="AH308" s="1631">
        <v>0</v>
      </c>
    </row>
    <row s="1635" customFormat="1" customHeight="1" ht="0.75" hidden="1">
      <c r="A309" s="1780"/>
      <c r="B309" s="1780"/>
      <c r="C309" s="369" t="s">
        <v>1155</v>
      </c>
      <c r="D309" s="2462"/>
      <c r="E309" s="2204"/>
      <c r="F309" s="2383"/>
      <c r="G309" s="400"/>
      <c r="H309" s="1500"/>
      <c r="I309" s="651"/>
      <c r="J309" s="571"/>
      <c r="K309" s="1500"/>
      <c r="L309" s="214"/>
      <c r="M309" s="341"/>
      <c r="N309" s="334"/>
      <c r="O309" s="1624"/>
      <c r="P309" s="1624"/>
      <c r="AH309" s="1631">
        <v>0</v>
      </c>
    </row>
    <row s="1635" customFormat="1" customHeight="1" ht="18.75" hidden="1">
      <c r="A310" s="1780" t="s">
        <v>201</v>
      </c>
      <c r="B310" s="1780" t="s">
        <v>202</v>
      </c>
      <c r="C310" s="369"/>
      <c r="D310" s="2462"/>
      <c r="E310" s="2204"/>
      <c r="F310" s="2383" t="str">
        <f>INDEX(PT_DIFFERENTIATION_VTAR,MATCH(A310,PT_DIFFERENTIATION_VTAR_ID,0))</f>
        <v>Плата за подключение (технологическое присоединение) к системе теплоснабжения (индивидуальная)</v>
      </c>
      <c r="G310" s="2427" t="str">
        <f>INDEX(PT_DIFFERENTIATION_NTAR,MATCH(B310,PT_DIFFERENTIATION_NTAR_ID,0))</f>
        <v/>
      </c>
      <c r="H310" s="1989"/>
      <c r="I310" s="1739"/>
      <c r="J310" s="1773"/>
      <c r="K310" s="1778"/>
      <c r="L310" s="1989" t="s">
        <v>308</v>
      </c>
      <c r="M310" s="341"/>
      <c r="N310" s="334"/>
      <c r="O310" s="1624"/>
      <c r="P310" s="1624"/>
      <c r="AH310" s="1631">
        <v>0</v>
      </c>
    </row>
    <row s="1635" customFormat="1" customHeight="1" ht="18.75" hidden="1">
      <c r="A311" s="1780"/>
      <c r="B311" s="1780"/>
      <c r="C311" s="369" t="s">
        <v>1146</v>
      </c>
      <c r="D311" s="2462"/>
      <c r="E311" s="2204"/>
      <c r="F311" s="2383"/>
      <c r="G311" s="2427"/>
      <c r="H311" s="1500"/>
      <c r="I311" s="651" t="s">
        <v>1145</v>
      </c>
      <c r="J311" s="571"/>
      <c r="K311" s="1500"/>
      <c r="L311" s="214"/>
      <c r="M311" s="341"/>
      <c r="N311" s="334"/>
      <c r="O311" s="1624"/>
      <c r="P311" s="1624"/>
      <c r="AH311" s="1631">
        <v>0</v>
      </c>
    </row>
    <row s="1635" customFormat="1" customHeight="1" ht="0.75" hidden="1">
      <c r="A312" s="1780"/>
      <c r="B312" s="1780"/>
      <c r="C312" s="369" t="s">
        <v>1155</v>
      </c>
      <c r="D312" s="2462"/>
      <c r="E312" s="2204"/>
      <c r="F312" s="2383"/>
      <c r="G312" s="400"/>
      <c r="H312" s="1500"/>
      <c r="I312" s="651"/>
      <c r="J312" s="571"/>
      <c r="K312" s="1500"/>
      <c r="L312" s="214"/>
      <c r="M312" s="341"/>
      <c r="N312" s="334"/>
      <c r="O312" s="1624"/>
      <c r="P312" s="1624"/>
      <c r="AH312" s="1631">
        <v>0</v>
      </c>
    </row>
    <row s="1635" customFormat="1" customHeight="1" ht="18.75">
      <c r="A313" s="1780" t="s">
        <v>224</v>
      </c>
      <c r="B313" s="1780" t="s">
        <v>225</v>
      </c>
      <c r="C313" s="369"/>
      <c r="D313" s="2462"/>
      <c r="E313" s="2204"/>
      <c r="F313" s="2383" t="str">
        <f>INDEX(PT_DIFFERENTIATION_VTAR,MATCH(A313,PT_DIFFERENTIATION_VTAR_ID,0))</f>
        <v>Тариф на питьевую воду (питьевое водоснабжение)</v>
      </c>
      <c r="G313" s="2427" t="str">
        <f>INDEX(PT_DIFFERENTIATION_NTAR,MATCH(B313,PT_DIFFERENTIATION_NTAR_ID,0))</f>
        <v>Тариф на холодную питьевую воду</v>
      </c>
      <c r="H313" s="1862"/>
      <c r="I313" s="1739">
        <v>46023.58420138889</v>
      </c>
      <c r="J313" s="1773">
        <v>46387.58431712963</v>
      </c>
      <c r="K313" s="1778">
        <v>0</v>
      </c>
      <c r="L313" s="1862" t="s">
        <v>308</v>
      </c>
      <c r="M313" s="341"/>
      <c r="N313" s="334"/>
      <c r="O313" s="1624"/>
      <c r="P313" s="1624"/>
      <c r="AH313" s="1631">
        <v>0</v>
      </c>
    </row>
    <row s="1635" customFormat="1" customHeight="1" ht="56.25">
      <c r="A314" s="1823"/>
      <c r="B314" s="1823"/>
      <c r="C314" s="1687"/>
      <c r="D314" s="344"/>
      <c r="E314" s="1031"/>
      <c r="F314" s="1031"/>
      <c r="G314" s="1031"/>
      <c r="H314" s="2577" t="s">
        <v>488</v>
      </c>
      <c r="I314" s="1739">
        <v>46388.58708333333</v>
      </c>
      <c r="J314" s="1773">
        <v>46752.58721064815</v>
      </c>
      <c r="K314" s="1778">
        <v>0</v>
      </c>
      <c r="L314" s="2271" t="s">
        <v>308</v>
      </c>
      <c r="M314" s="2318"/>
      <c r="N314" s="618"/>
      <c r="O314" s="1624"/>
      <c r="P314" s="1624"/>
      <c r="Q314" s="1635"/>
      <c r="R314" s="1635"/>
      <c r="S314" s="1635"/>
      <c r="T314" s="1635"/>
      <c r="U314" s="1635"/>
      <c r="V314" s="1635"/>
      <c r="W314" s="1635"/>
      <c r="X314" s="1635"/>
      <c r="Y314" s="1635"/>
      <c r="Z314" s="1635"/>
      <c r="AA314" s="1635"/>
      <c r="AB314" s="1635"/>
      <c r="AC314" s="1635"/>
      <c r="AD314" s="1635"/>
      <c r="AE314" s="1635"/>
      <c r="AF314" s="1635"/>
      <c r="AG314" s="1635"/>
      <c r="AH314" s="1635">
        <v>0</v>
      </c>
    </row>
    <row s="1635" customFormat="1" customHeight="1" ht="56.25">
      <c r="A315" s="1823"/>
      <c r="B315" s="1823"/>
      <c r="C315" s="1687"/>
      <c r="D315" s="344"/>
      <c r="E315" s="1031"/>
      <c r="F315" s="1031"/>
      <c r="G315" s="1031"/>
      <c r="H315" s="2577" t="s">
        <v>488</v>
      </c>
      <c r="I315" s="1739">
        <v>46753.589641203704</v>
      </c>
      <c r="J315" s="1773">
        <v>47118.58976851852</v>
      </c>
      <c r="K315" s="1778">
        <v>0</v>
      </c>
      <c r="L315" s="2271" t="s">
        <v>308</v>
      </c>
      <c r="M315" s="2318"/>
      <c r="N315" s="618"/>
      <c r="O315" s="1624"/>
      <c r="P315" s="1624"/>
      <c r="Q315" s="1635"/>
      <c r="R315" s="1635"/>
      <c r="S315" s="1635"/>
      <c r="T315" s="1635"/>
      <c r="U315" s="1635"/>
      <c r="V315" s="1635"/>
      <c r="W315" s="1635"/>
      <c r="X315" s="1635"/>
      <c r="Y315" s="1635"/>
      <c r="Z315" s="1635"/>
      <c r="AA315" s="1635"/>
      <c r="AB315" s="1635"/>
      <c r="AC315" s="1635"/>
      <c r="AD315" s="1635"/>
      <c r="AE315" s="1635"/>
      <c r="AF315" s="1635"/>
      <c r="AG315" s="1635"/>
      <c r="AH315" s="1635">
        <v>0</v>
      </c>
    </row>
    <row s="1635" customFormat="1" customHeight="1" ht="56.25">
      <c r="A316" s="1823"/>
      <c r="B316" s="1823"/>
      <c r="C316" s="1687"/>
      <c r="D316" s="344"/>
      <c r="E316" s="1031"/>
      <c r="F316" s="1031"/>
      <c r="G316" s="1031"/>
      <c r="H316" s="2577" t="s">
        <v>488</v>
      </c>
      <c r="I316" s="1739">
        <v>47119.591770833336</v>
      </c>
      <c r="J316" s="1773">
        <v>47483.591898148145</v>
      </c>
      <c r="K316" s="1778">
        <v>0</v>
      </c>
      <c r="L316" s="2271" t="s">
        <v>308</v>
      </c>
      <c r="M316" s="2318"/>
      <c r="N316" s="618"/>
      <c r="O316" s="1624"/>
      <c r="P316" s="1624"/>
      <c r="Q316" s="1635"/>
      <c r="R316" s="1635"/>
      <c r="S316" s="1635"/>
      <c r="T316" s="1635"/>
      <c r="U316" s="1635"/>
      <c r="V316" s="1635"/>
      <c r="W316" s="1635"/>
      <c r="X316" s="1635"/>
      <c r="Y316" s="1635"/>
      <c r="Z316" s="1635"/>
      <c r="AA316" s="1635"/>
      <c r="AB316" s="1635"/>
      <c r="AC316" s="1635"/>
      <c r="AD316" s="1635"/>
      <c r="AE316" s="1635"/>
      <c r="AF316" s="1635"/>
      <c r="AG316" s="1635"/>
      <c r="AH316" s="1635">
        <v>0</v>
      </c>
    </row>
    <row s="1635" customFormat="1" customHeight="1" ht="56.25">
      <c r="A317" s="1823"/>
      <c r="B317" s="1823"/>
      <c r="C317" s="1687"/>
      <c r="D317" s="344"/>
      <c r="E317" s="1031"/>
      <c r="F317" s="1031"/>
      <c r="G317" s="1031"/>
      <c r="H317" s="2577" t="s">
        <v>488</v>
      </c>
      <c r="I317" s="1739">
        <v>47484.594305555554</v>
      </c>
      <c r="J317" s="1773">
        <v>47848.594409722224</v>
      </c>
      <c r="K317" s="1778">
        <v>0</v>
      </c>
      <c r="L317" s="2271" t="s">
        <v>308</v>
      </c>
      <c r="M317" s="2318"/>
      <c r="N317" s="618"/>
      <c r="O317" s="1624"/>
      <c r="P317" s="1624"/>
      <c r="Q317" s="1635"/>
      <c r="R317" s="1635"/>
      <c r="S317" s="1635"/>
      <c r="T317" s="1635"/>
      <c r="U317" s="1635"/>
      <c r="V317" s="1635"/>
      <c r="W317" s="1635"/>
      <c r="X317" s="1635"/>
      <c r="Y317" s="1635"/>
      <c r="Z317" s="1635"/>
      <c r="AA317" s="1635"/>
      <c r="AB317" s="1635"/>
      <c r="AC317" s="1635"/>
      <c r="AD317" s="1635"/>
      <c r="AE317" s="1635"/>
      <c r="AF317" s="1635"/>
      <c r="AG317" s="1635"/>
      <c r="AH317" s="1635">
        <v>0</v>
      </c>
    </row>
    <row s="1635" customFormat="1" customHeight="1" ht="18.75">
      <c r="A318" s="1780"/>
      <c r="B318" s="1780"/>
      <c r="C318" s="369" t="s">
        <v>1146</v>
      </c>
      <c r="D318" s="2462"/>
      <c r="E318" s="2204"/>
      <c r="F318" s="2383"/>
      <c r="G318" s="2427"/>
      <c r="H318" s="1500"/>
      <c r="I318" s="651" t="s">
        <v>1145</v>
      </c>
      <c r="J318" s="571"/>
      <c r="K318" s="1500"/>
      <c r="L318" s="214"/>
      <c r="M318" s="341"/>
      <c r="N318" s="334"/>
      <c r="O318" s="1624"/>
      <c r="P318" s="1624"/>
      <c r="AH318" s="1631">
        <v>0</v>
      </c>
    </row>
    <row s="1635" customFormat="1" customHeight="1" ht="0.75">
      <c r="A319" s="1780"/>
      <c r="B319" s="1780"/>
      <c r="C319" s="369" t="s">
        <v>1155</v>
      </c>
      <c r="D319" s="2462"/>
      <c r="E319" s="2204"/>
      <c r="F319" s="2383"/>
      <c r="G319" s="400"/>
      <c r="H319" s="1500"/>
      <c r="I319" s="651"/>
      <c r="J319" s="571"/>
      <c r="K319" s="1500"/>
      <c r="L319" s="214"/>
      <c r="M319" s="341"/>
      <c r="N319" s="334"/>
      <c r="O319" s="1624"/>
      <c r="P319" s="1624"/>
      <c r="AH319" s="1631">
        <v>0</v>
      </c>
    </row>
    <row s="1635" customFormat="1" customHeight="1" ht="18.75" hidden="1">
      <c r="A320" s="1780" t="s">
        <v>232</v>
      </c>
      <c r="B320" s="1780" t="s">
        <v>233</v>
      </c>
      <c r="C320" s="369"/>
      <c r="D320" s="2462"/>
      <c r="E320" s="2204"/>
      <c r="F320" s="2383" t="str">
        <f>INDEX(PT_DIFFERENTIATION_VTAR,MATCH(A320,PT_DIFFERENTIATION_VTAR_ID,0))</f>
        <v>Тариф на техническую воду</v>
      </c>
      <c r="G320" s="2427" t="str">
        <f>INDEX(PT_DIFFERENTIATION_NTAR,MATCH(B320,PT_DIFFERENTIATION_NTAR_ID,0))</f>
        <v/>
      </c>
      <c r="H320" s="1862"/>
      <c r="I320" s="1739"/>
      <c r="J320" s="1773"/>
      <c r="K320" s="1778"/>
      <c r="L320" s="1862" t="s">
        <v>308</v>
      </c>
      <c r="M320" s="341"/>
      <c r="N320" s="334"/>
      <c r="O320" s="1624"/>
      <c r="P320" s="1624"/>
      <c r="AH320" s="1631">
        <v>0</v>
      </c>
    </row>
    <row s="1635" customFormat="1" customHeight="1" ht="18.75" hidden="1">
      <c r="A321" s="1780"/>
      <c r="B321" s="1780"/>
      <c r="C321" s="369" t="s">
        <v>1146</v>
      </c>
      <c r="D321" s="2462"/>
      <c r="E321" s="2204"/>
      <c r="F321" s="2383"/>
      <c r="G321" s="2427"/>
      <c r="H321" s="1500"/>
      <c r="I321" s="651" t="s">
        <v>1145</v>
      </c>
      <c r="J321" s="571"/>
      <c r="K321" s="1500"/>
      <c r="L321" s="214"/>
      <c r="M321" s="341"/>
      <c r="N321" s="334"/>
      <c r="O321" s="1624"/>
      <c r="P321" s="1624"/>
      <c r="AH321" s="1631">
        <v>0</v>
      </c>
    </row>
    <row s="1635" customFormat="1" customHeight="1" ht="0.75" hidden="1">
      <c r="A322" s="1780"/>
      <c r="B322" s="1780"/>
      <c r="C322" s="369" t="s">
        <v>1155</v>
      </c>
      <c r="D322" s="2462"/>
      <c r="E322" s="2204"/>
      <c r="F322" s="2383"/>
      <c r="G322" s="400"/>
      <c r="H322" s="1500"/>
      <c r="I322" s="651"/>
      <c r="J322" s="571"/>
      <c r="K322" s="1500"/>
      <c r="L322" s="214"/>
      <c r="M322" s="341"/>
      <c r="N322" s="334"/>
      <c r="O322" s="1624"/>
      <c r="P322" s="1624"/>
      <c r="AH322" s="1631">
        <v>0</v>
      </c>
    </row>
    <row s="1635" customFormat="1" customHeight="1" ht="18.75" hidden="1">
      <c r="A323" s="1780" t="s">
        <v>237</v>
      </c>
      <c r="B323" s="1780" t="s">
        <v>238</v>
      </c>
      <c r="C323" s="369"/>
      <c r="D323" s="2462"/>
      <c r="E323" s="2204"/>
      <c r="F323" s="2383" t="str">
        <f>INDEX(PT_DIFFERENTIATION_VTAR,MATCH(A323,PT_DIFFERENTIATION_VTAR_ID,0))</f>
        <v>Тариф на транспортировку воды</v>
      </c>
      <c r="G323" s="2427" t="str">
        <f>INDEX(PT_DIFFERENTIATION_NTAR,MATCH(B323,PT_DIFFERENTIATION_NTAR_ID,0))</f>
        <v/>
      </c>
      <c r="H323" s="1862"/>
      <c r="I323" s="1739"/>
      <c r="J323" s="1773"/>
      <c r="K323" s="1778"/>
      <c r="L323" s="1862" t="s">
        <v>308</v>
      </c>
      <c r="M323" s="341"/>
      <c r="N323" s="334"/>
      <c r="O323" s="1624"/>
      <c r="P323" s="1624"/>
      <c r="AH323" s="1631">
        <v>0</v>
      </c>
    </row>
    <row s="1635" customFormat="1" customHeight="1" ht="18.75" hidden="1">
      <c r="A324" s="1780"/>
      <c r="B324" s="1780"/>
      <c r="C324" s="369" t="s">
        <v>1146</v>
      </c>
      <c r="D324" s="2462"/>
      <c r="E324" s="2204"/>
      <c r="F324" s="2383"/>
      <c r="G324" s="2427"/>
      <c r="H324" s="1500"/>
      <c r="I324" s="651" t="s">
        <v>1145</v>
      </c>
      <c r="J324" s="571"/>
      <c r="K324" s="1500"/>
      <c r="L324" s="214"/>
      <c r="M324" s="341"/>
      <c r="N324" s="334"/>
      <c r="O324" s="1624"/>
      <c r="P324" s="1624"/>
      <c r="AH324" s="1631">
        <v>0</v>
      </c>
    </row>
    <row s="1635" customFormat="1" customHeight="1" ht="0.75" hidden="1">
      <c r="A325" s="1780"/>
      <c r="B325" s="1780"/>
      <c r="C325" s="369" t="s">
        <v>1155</v>
      </c>
      <c r="D325" s="2462"/>
      <c r="E325" s="2204"/>
      <c r="F325" s="2383"/>
      <c r="G325" s="400"/>
      <c r="H325" s="1500"/>
      <c r="I325" s="651"/>
      <c r="J325" s="571"/>
      <c r="K325" s="1500"/>
      <c r="L325" s="214"/>
      <c r="M325" s="341"/>
      <c r="N325" s="334"/>
      <c r="O325" s="1624"/>
      <c r="P325" s="1624"/>
      <c r="AH325" s="1631">
        <v>0</v>
      </c>
    </row>
    <row s="1635" customFormat="1" customHeight="1" ht="18.75" hidden="1">
      <c r="A326" s="1780" t="s">
        <v>242</v>
      </c>
      <c r="B326" s="1780" t="s">
        <v>243</v>
      </c>
      <c r="C326" s="369"/>
      <c r="D326" s="2462"/>
      <c r="E326" s="2204"/>
      <c r="F326" s="2383" t="str">
        <f>INDEX(PT_DIFFERENTIATION_VTAR,MATCH(A326,PT_DIFFERENTIATION_VTAR_ID,0))</f>
        <v>Тариф на подвоз воды</v>
      </c>
      <c r="G326" s="2427" t="str">
        <f>INDEX(PT_DIFFERENTIATION_NTAR,MATCH(B326,PT_DIFFERENTIATION_NTAR_ID,0))</f>
        <v/>
      </c>
      <c r="H326" s="1862"/>
      <c r="I326" s="1739"/>
      <c r="J326" s="1773"/>
      <c r="K326" s="1778"/>
      <c r="L326" s="1862" t="s">
        <v>308</v>
      </c>
      <c r="M326" s="341"/>
      <c r="N326" s="334"/>
      <c r="O326" s="1624"/>
      <c r="P326" s="1624"/>
      <c r="AH326" s="1631">
        <v>0</v>
      </c>
    </row>
    <row s="1635" customFormat="1" customHeight="1" ht="18.75" hidden="1">
      <c r="A327" s="1780"/>
      <c r="B327" s="1780"/>
      <c r="C327" s="369" t="s">
        <v>1146</v>
      </c>
      <c r="D327" s="2462"/>
      <c r="E327" s="2204"/>
      <c r="F327" s="2383"/>
      <c r="G327" s="2427"/>
      <c r="H327" s="1500"/>
      <c r="I327" s="651" t="s">
        <v>1145</v>
      </c>
      <c r="J327" s="571"/>
      <c r="K327" s="1500"/>
      <c r="L327" s="214"/>
      <c r="M327" s="341"/>
      <c r="N327" s="334"/>
      <c r="O327" s="1624"/>
      <c r="P327" s="1624"/>
      <c r="AH327" s="1631">
        <v>0</v>
      </c>
    </row>
    <row s="1635" customFormat="1" customHeight="1" ht="0.75" hidden="1">
      <c r="A328" s="1780"/>
      <c r="B328" s="1780"/>
      <c r="C328" s="369" t="s">
        <v>1155</v>
      </c>
      <c r="D328" s="2462"/>
      <c r="E328" s="2204"/>
      <c r="F328" s="2383"/>
      <c r="G328" s="400"/>
      <c r="H328" s="1500"/>
      <c r="I328" s="651"/>
      <c r="J328" s="571"/>
      <c r="K328" s="1500"/>
      <c r="L328" s="214"/>
      <c r="M328" s="341"/>
      <c r="N328" s="334"/>
      <c r="O328" s="1624"/>
      <c r="P328" s="1624"/>
      <c r="AH328" s="1631">
        <v>0</v>
      </c>
    </row>
    <row s="1635" customFormat="1" customHeight="1" ht="18.75" hidden="1">
      <c r="A329" s="1780" t="s">
        <v>247</v>
      </c>
      <c r="B329" s="1780" t="s">
        <v>248</v>
      </c>
      <c r="C329" s="369"/>
      <c r="D329" s="2462"/>
      <c r="E329" s="2204"/>
      <c r="F329" s="2383" t="str">
        <f>INDEX(PT_DIFFERENTIATION_VTAR,MATCH(A329,PT_DIFFERENTIATION_VTAR_ID,0))</f>
        <v>Тариф на подключение (технологическое присоединение) к централизованной системе холодного водоснабжения</v>
      </c>
      <c r="G329" s="2427" t="str">
        <f>INDEX(PT_DIFFERENTIATION_NTAR,MATCH(B329,PT_DIFFERENTIATION_NTAR_ID,0))</f>
        <v/>
      </c>
      <c r="H329" s="1862"/>
      <c r="I329" s="1739"/>
      <c r="J329" s="1773"/>
      <c r="K329" s="1778"/>
      <c r="L329" s="1862" t="s">
        <v>308</v>
      </c>
      <c r="M329" s="341"/>
      <c r="N329" s="334"/>
      <c r="O329" s="1624"/>
      <c r="P329" s="1624"/>
      <c r="AH329" s="1631">
        <v>0</v>
      </c>
    </row>
    <row s="1635" customFormat="1" customHeight="1" ht="18.75" hidden="1">
      <c r="A330" s="1780"/>
      <c r="B330" s="1780"/>
      <c r="C330" s="369" t="s">
        <v>1146</v>
      </c>
      <c r="D330" s="2462"/>
      <c r="E330" s="2204"/>
      <c r="F330" s="2383"/>
      <c r="G330" s="2427"/>
      <c r="H330" s="1500"/>
      <c r="I330" s="651" t="s">
        <v>1145</v>
      </c>
      <c r="J330" s="571"/>
      <c r="K330" s="1500"/>
      <c r="L330" s="214"/>
      <c r="M330" s="341"/>
      <c r="N330" s="334"/>
      <c r="O330" s="1624"/>
      <c r="P330" s="1624"/>
      <c r="AH330" s="1631">
        <v>0</v>
      </c>
    </row>
    <row s="1635" customFormat="1" customHeight="1" ht="0.75" hidden="1">
      <c r="A331" s="1780"/>
      <c r="B331" s="1780"/>
      <c r="C331" s="369" t="s">
        <v>1155</v>
      </c>
      <c r="D331" s="2462"/>
      <c r="E331" s="2204"/>
      <c r="F331" s="2383"/>
      <c r="G331" s="400"/>
      <c r="H331" s="1500"/>
      <c r="I331" s="651"/>
      <c r="J331" s="571"/>
      <c r="K331" s="1500"/>
      <c r="L331" s="214"/>
      <c r="M331" s="341"/>
      <c r="N331" s="334"/>
      <c r="O331" s="1624"/>
      <c r="P331" s="1624"/>
      <c r="AH331" s="1631">
        <v>0</v>
      </c>
    </row>
    <row s="1635" customFormat="1" customHeight="1" ht="18.75" hidden="1">
      <c r="A332" s="1780" t="s">
        <v>252</v>
      </c>
      <c r="B332" s="1780" t="s">
        <v>253</v>
      </c>
      <c r="C332" s="369"/>
      <c r="D332" s="2462"/>
      <c r="E332" s="2204"/>
      <c r="F332" s="2383" t="str">
        <f>INDEX(PT_DIFFERENTIATION_VTAR,MATCH(A332,PT_DIFFERENTIATION_VTAR_ID,0))</f>
        <v>Тариф на горячую воду (горячее водоснабжение)</v>
      </c>
      <c r="G332" s="2427" t="str">
        <f>INDEX(PT_DIFFERENTIATION_NTAR,MATCH(B332,PT_DIFFERENTIATION_NTAR_ID,0))</f>
        <v/>
      </c>
      <c r="H332" s="1862"/>
      <c r="I332" s="1739"/>
      <c r="J332" s="1773"/>
      <c r="K332" s="1778"/>
      <c r="L332" s="1862" t="s">
        <v>308</v>
      </c>
      <c r="M332" s="341"/>
      <c r="N332" s="334"/>
      <c r="O332" s="1624"/>
      <c r="P332" s="1624"/>
      <c r="AH332" s="1631">
        <v>0</v>
      </c>
    </row>
    <row s="1635" customFormat="1" customHeight="1" ht="18.75" hidden="1">
      <c r="A333" s="1780"/>
      <c r="B333" s="1780"/>
      <c r="C333" s="369" t="s">
        <v>1146</v>
      </c>
      <c r="D333" s="2462"/>
      <c r="E333" s="2204"/>
      <c r="F333" s="2383"/>
      <c r="G333" s="2427"/>
      <c r="H333" s="1500"/>
      <c r="I333" s="651" t="s">
        <v>1145</v>
      </c>
      <c r="J333" s="571"/>
      <c r="K333" s="1500"/>
      <c r="L333" s="214"/>
      <c r="M333" s="341"/>
      <c r="N333" s="334"/>
      <c r="O333" s="1624"/>
      <c r="P333" s="1624"/>
      <c r="AH333" s="1631">
        <v>0</v>
      </c>
    </row>
    <row s="1635" customFormat="1" customHeight="1" ht="0.75" hidden="1">
      <c r="A334" s="1780"/>
      <c r="B334" s="1780"/>
      <c r="C334" s="369" t="s">
        <v>1155</v>
      </c>
      <c r="D334" s="2462"/>
      <c r="E334" s="2204"/>
      <c r="F334" s="2383"/>
      <c r="G334" s="400"/>
      <c r="H334" s="1500"/>
      <c r="I334" s="651"/>
      <c r="J334" s="571"/>
      <c r="K334" s="1500"/>
      <c r="L334" s="214"/>
      <c r="M334" s="341"/>
      <c r="N334" s="334"/>
      <c r="O334" s="1624"/>
      <c r="P334" s="1624"/>
      <c r="AH334" s="1631">
        <v>0</v>
      </c>
    </row>
    <row s="1635" customFormat="1" customHeight="1" ht="18.75" hidden="1">
      <c r="A335" s="1780" t="s">
        <v>257</v>
      </c>
      <c r="B335" s="1780" t="s">
        <v>258</v>
      </c>
      <c r="C335" s="369"/>
      <c r="D335" s="2462"/>
      <c r="E335" s="2204"/>
      <c r="F335" s="2383" t="str">
        <f>INDEX(PT_DIFFERENTIATION_VTAR,MATCH(A335,PT_DIFFERENTIATION_VTAR_ID,0))</f>
        <v>Тариф на транспортировку горячей воды</v>
      </c>
      <c r="G335" s="2427" t="str">
        <f>INDEX(PT_DIFFERENTIATION_NTAR,MATCH(B335,PT_DIFFERENTIATION_NTAR_ID,0))</f>
        <v/>
      </c>
      <c r="H335" s="1862"/>
      <c r="I335" s="1739"/>
      <c r="J335" s="1773"/>
      <c r="K335" s="1778"/>
      <c r="L335" s="1862" t="s">
        <v>308</v>
      </c>
      <c r="M335" s="341"/>
      <c r="N335" s="334"/>
      <c r="O335" s="1624"/>
      <c r="P335" s="1624"/>
      <c r="AH335" s="1631">
        <v>0</v>
      </c>
    </row>
    <row s="1635" customFormat="1" customHeight="1" ht="18.75" hidden="1">
      <c r="A336" s="1780"/>
      <c r="B336" s="1780"/>
      <c r="C336" s="369" t="s">
        <v>1146</v>
      </c>
      <c r="D336" s="2462"/>
      <c r="E336" s="2204"/>
      <c r="F336" s="2383"/>
      <c r="G336" s="2427"/>
      <c r="H336" s="1500"/>
      <c r="I336" s="651" t="s">
        <v>1145</v>
      </c>
      <c r="J336" s="571"/>
      <c r="K336" s="1500"/>
      <c r="L336" s="214"/>
      <c r="M336" s="341"/>
      <c r="N336" s="334"/>
      <c r="O336" s="1624"/>
      <c r="P336" s="1624"/>
      <c r="AH336" s="1631">
        <v>0</v>
      </c>
    </row>
    <row s="1635" customFormat="1" customHeight="1" ht="0.75" hidden="1">
      <c r="A337" s="1780"/>
      <c r="B337" s="1780"/>
      <c r="C337" s="369" t="s">
        <v>1155</v>
      </c>
      <c r="D337" s="2462"/>
      <c r="E337" s="2204"/>
      <c r="F337" s="2383"/>
      <c r="G337" s="400"/>
      <c r="H337" s="1500"/>
      <c r="I337" s="651"/>
      <c r="J337" s="571"/>
      <c r="K337" s="1500"/>
      <c r="L337" s="214"/>
      <c r="M337" s="341"/>
      <c r="N337" s="334"/>
      <c r="O337" s="1624"/>
      <c r="P337" s="1624"/>
      <c r="AH337" s="1631">
        <v>0</v>
      </c>
    </row>
    <row s="1635" customFormat="1" customHeight="1" ht="18.75" hidden="1">
      <c r="A338" s="1780" t="s">
        <v>262</v>
      </c>
      <c r="B338" s="1780" t="s">
        <v>263</v>
      </c>
      <c r="C338" s="369"/>
      <c r="D338" s="2462"/>
      <c r="E338" s="2204"/>
      <c r="F338" s="2383" t="str">
        <f>INDEX(PT_DIFFERENTIATION_VTAR,MATCH(A338,PT_DIFFERENTIATION_VTAR_ID,0))</f>
        <v>Тариф на подключение (технологическое присоединение) к централизованной системе горячего водоснабжения</v>
      </c>
      <c r="G338" s="2427" t="str">
        <f>INDEX(PT_DIFFERENTIATION_NTAR,MATCH(B338,PT_DIFFERENTIATION_NTAR_ID,0))</f>
        <v/>
      </c>
      <c r="H338" s="1862"/>
      <c r="I338" s="1739"/>
      <c r="J338" s="1773"/>
      <c r="K338" s="1778"/>
      <c r="L338" s="1862" t="s">
        <v>308</v>
      </c>
      <c r="M338" s="341"/>
      <c r="N338" s="334"/>
      <c r="O338" s="1624"/>
      <c r="P338" s="1624"/>
      <c r="AH338" s="1631">
        <v>0</v>
      </c>
    </row>
    <row s="1635" customFormat="1" customHeight="1" ht="18.75" hidden="1">
      <c r="A339" s="1780"/>
      <c r="B339" s="1780"/>
      <c r="C339" s="369" t="s">
        <v>1146</v>
      </c>
      <c r="D339" s="2462"/>
      <c r="E339" s="2204"/>
      <c r="F339" s="2383"/>
      <c r="G339" s="2427"/>
      <c r="H339" s="1500"/>
      <c r="I339" s="651" t="s">
        <v>1145</v>
      </c>
      <c r="J339" s="571"/>
      <c r="K339" s="1500"/>
      <c r="L339" s="214"/>
      <c r="M339" s="341"/>
      <c r="N339" s="334"/>
      <c r="O339" s="1624"/>
      <c r="P339" s="1624"/>
      <c r="AH339" s="1631">
        <v>0</v>
      </c>
    </row>
    <row s="1635" customFormat="1" customHeight="1" ht="0.75" hidden="1">
      <c r="A340" s="1780"/>
      <c r="B340" s="1780"/>
      <c r="C340" s="369" t="s">
        <v>1155</v>
      </c>
      <c r="D340" s="2462"/>
      <c r="E340" s="2204"/>
      <c r="F340" s="2383"/>
      <c r="G340" s="400"/>
      <c r="H340" s="1500"/>
      <c r="I340" s="651"/>
      <c r="J340" s="571"/>
      <c r="K340" s="1500"/>
      <c r="L340" s="214"/>
      <c r="M340" s="341"/>
      <c r="N340" s="334"/>
      <c r="O340" s="1624"/>
      <c r="P340" s="1624"/>
      <c r="AH340" s="1631">
        <v>0</v>
      </c>
    </row>
    <row s="1635" customFormat="1" customHeight="1" ht="18.75" hidden="1">
      <c r="A341" s="1780" t="s">
        <v>267</v>
      </c>
      <c r="B341" s="1780" t="s">
        <v>268</v>
      </c>
      <c r="C341" s="369"/>
      <c r="D341" s="2462"/>
      <c r="E341" s="2204"/>
      <c r="F341" s="2383" t="str">
        <f>INDEX(PT_DIFFERENTIATION_VTAR,MATCH(A341,PT_DIFFERENTIATION_VTAR_ID,0))</f>
        <v>Тариф на водоотведение</v>
      </c>
      <c r="G341" s="2427" t="str">
        <f>INDEX(PT_DIFFERENTIATION_NTAR,MATCH(B341,PT_DIFFERENTIATION_NTAR_ID,0))</f>
        <v/>
      </c>
      <c r="H341" s="1862"/>
      <c r="I341" s="1739"/>
      <c r="J341" s="1773"/>
      <c r="K341" s="1778"/>
      <c r="L341" s="1862" t="s">
        <v>308</v>
      </c>
      <c r="M341" s="341"/>
      <c r="N341" s="334"/>
      <c r="O341" s="1624"/>
      <c r="P341" s="1624"/>
      <c r="AH341" s="1631">
        <v>0</v>
      </c>
    </row>
    <row s="1635" customFormat="1" customHeight="1" ht="18.75" hidden="1">
      <c r="A342" s="1780"/>
      <c r="B342" s="1780"/>
      <c r="C342" s="369" t="s">
        <v>1146</v>
      </c>
      <c r="D342" s="2462"/>
      <c r="E342" s="2204"/>
      <c r="F342" s="2383"/>
      <c r="G342" s="2427"/>
      <c r="H342" s="1500"/>
      <c r="I342" s="651" t="s">
        <v>1145</v>
      </c>
      <c r="J342" s="571"/>
      <c r="K342" s="1500"/>
      <c r="L342" s="214"/>
      <c r="M342" s="341"/>
      <c r="N342" s="334"/>
      <c r="O342" s="1624"/>
      <c r="P342" s="1624"/>
      <c r="AH342" s="1631">
        <v>0</v>
      </c>
    </row>
    <row s="1635" customFormat="1" customHeight="1" ht="0.75" hidden="1">
      <c r="A343" s="1780"/>
      <c r="B343" s="1780"/>
      <c r="C343" s="369" t="s">
        <v>1155</v>
      </c>
      <c r="D343" s="2462"/>
      <c r="E343" s="2204"/>
      <c r="F343" s="2383"/>
      <c r="G343" s="400"/>
      <c r="H343" s="1500"/>
      <c r="I343" s="651"/>
      <c r="J343" s="571"/>
      <c r="K343" s="1500"/>
      <c r="L343" s="214"/>
      <c r="M343" s="341"/>
      <c r="N343" s="334"/>
      <c r="O343" s="1624"/>
      <c r="P343" s="1624"/>
      <c r="AH343" s="1631">
        <v>0</v>
      </c>
    </row>
    <row s="1635" customFormat="1" customHeight="1" ht="18.75" hidden="1">
      <c r="A344" s="1780" t="s">
        <v>272</v>
      </c>
      <c r="B344" s="1780" t="s">
        <v>273</v>
      </c>
      <c r="C344" s="369"/>
      <c r="D344" s="2462"/>
      <c r="E344" s="2204"/>
      <c r="F344" s="2383" t="str">
        <f>INDEX(PT_DIFFERENTIATION_VTAR,MATCH(A344,PT_DIFFERENTIATION_VTAR_ID,0))</f>
        <v>Тариф на транспортировку сточных вод</v>
      </c>
      <c r="G344" s="2427" t="str">
        <f>INDEX(PT_DIFFERENTIATION_NTAR,MATCH(B344,PT_DIFFERENTIATION_NTAR_ID,0))</f>
        <v/>
      </c>
      <c r="H344" s="1862"/>
      <c r="I344" s="1739"/>
      <c r="J344" s="1773"/>
      <c r="K344" s="1778"/>
      <c r="L344" s="1862" t="s">
        <v>308</v>
      </c>
      <c r="M344" s="341"/>
      <c r="N344" s="334"/>
      <c r="O344" s="1624"/>
      <c r="P344" s="1624"/>
      <c r="AH344" s="1631">
        <v>0</v>
      </c>
    </row>
    <row s="1635" customFormat="1" customHeight="1" ht="18.75" hidden="1">
      <c r="A345" s="1780"/>
      <c r="B345" s="1780"/>
      <c r="C345" s="369" t="s">
        <v>1146</v>
      </c>
      <c r="D345" s="2462"/>
      <c r="E345" s="2204"/>
      <c r="F345" s="2383"/>
      <c r="G345" s="2427"/>
      <c r="H345" s="1500"/>
      <c r="I345" s="651" t="s">
        <v>1145</v>
      </c>
      <c r="J345" s="571"/>
      <c r="K345" s="1500"/>
      <c r="L345" s="214"/>
      <c r="M345" s="341"/>
      <c r="N345" s="334"/>
      <c r="O345" s="1624"/>
      <c r="P345" s="1624"/>
      <c r="AH345" s="1631">
        <v>0</v>
      </c>
    </row>
    <row s="1635" customFormat="1" customHeight="1" ht="0.75" hidden="1">
      <c r="A346" s="1780"/>
      <c r="B346" s="1780"/>
      <c r="C346" s="369" t="s">
        <v>1155</v>
      </c>
      <c r="D346" s="2462"/>
      <c r="E346" s="2204"/>
      <c r="F346" s="2383"/>
      <c r="G346" s="400"/>
      <c r="H346" s="1500"/>
      <c r="I346" s="651"/>
      <c r="J346" s="571"/>
      <c r="K346" s="1500"/>
      <c r="L346" s="214"/>
      <c r="M346" s="341"/>
      <c r="N346" s="334"/>
      <c r="O346" s="1624"/>
      <c r="P346" s="1624"/>
      <c r="AH346" s="1631">
        <v>0</v>
      </c>
    </row>
    <row s="1635" customFormat="1" customHeight="1" ht="18.75" hidden="1">
      <c r="A347" s="1780" t="s">
        <v>277</v>
      </c>
      <c r="B347" s="1780" t="s">
        <v>278</v>
      </c>
      <c r="C347" s="369"/>
      <c r="D347" s="2462"/>
      <c r="E347" s="2204"/>
      <c r="F347" s="2383" t="str">
        <f>INDEX(PT_DIFFERENTIATION_VTAR,MATCH(A347,PT_DIFFERENTIATION_VTAR_ID,0))</f>
        <v>Тариф на подключение (технологическое присоединение) к централизованной системе водоотведения</v>
      </c>
      <c r="G347" s="2427" t="str">
        <f>INDEX(PT_DIFFERENTIATION_NTAR,MATCH(B347,PT_DIFFERENTIATION_NTAR_ID,0))</f>
        <v/>
      </c>
      <c r="H347" s="1862"/>
      <c r="I347" s="1739"/>
      <c r="J347" s="1773"/>
      <c r="K347" s="1778"/>
      <c r="L347" s="1862" t="s">
        <v>308</v>
      </c>
      <c r="M347" s="341"/>
      <c r="N347" s="334"/>
      <c r="O347" s="1624"/>
      <c r="P347" s="1624"/>
      <c r="AH347" s="1631">
        <v>0</v>
      </c>
    </row>
    <row s="1635" customFormat="1" customHeight="1" ht="18.75" hidden="1">
      <c r="A348" s="1780"/>
      <c r="B348" s="1780"/>
      <c r="C348" s="369" t="s">
        <v>1146</v>
      </c>
      <c r="D348" s="2462"/>
      <c r="E348" s="2204"/>
      <c r="F348" s="2383"/>
      <c r="G348" s="2427"/>
      <c r="H348" s="1500"/>
      <c r="I348" s="651" t="s">
        <v>1145</v>
      </c>
      <c r="J348" s="571"/>
      <c r="K348" s="1500"/>
      <c r="L348" s="214"/>
      <c r="M348" s="341"/>
      <c r="N348" s="334"/>
      <c r="O348" s="1624"/>
      <c r="P348" s="1624"/>
      <c r="AH348" s="1631">
        <v>0</v>
      </c>
    </row>
    <row s="1635" customFormat="1" customHeight="1" ht="1.05">
      <c r="A349" s="1780"/>
      <c r="B349" s="1780"/>
      <c r="C349" s="369" t="s">
        <v>1155</v>
      </c>
      <c r="D349" s="2462"/>
      <c r="E349" s="2204"/>
      <c r="F349" s="2383"/>
      <c r="G349" s="400"/>
      <c r="H349" s="1500"/>
      <c r="I349" s="651"/>
      <c r="J349" s="571"/>
      <c r="K349" s="1500"/>
      <c r="L349" s="214"/>
      <c r="M349" s="341"/>
      <c r="N349" s="334"/>
      <c r="O349" s="1624"/>
      <c r="P349" s="1624"/>
      <c r="AH349" s="1631">
        <v>1</v>
      </c>
    </row>
    <row s="1823" customFormat="1" customHeight="1" ht="3">
      <c r="A350" s="1780"/>
      <c r="B350" s="1780"/>
      <c r="C350" s="1781"/>
      <c r="E350" s="402"/>
      <c r="F350" s="402"/>
      <c r="G350" s="402"/>
      <c r="H350" s="402"/>
      <c r="I350" s="402"/>
      <c r="J350" s="402"/>
      <c r="K350" s="402"/>
      <c r="L350" s="402"/>
      <c r="M350" s="402"/>
      <c r="O350" s="196"/>
      <c r="P350" s="196"/>
      <c r="AH350" s="140">
        <v>3</v>
      </c>
    </row>
    <row customHeight="1" ht="26.25">
      <c r="E351" s="202"/>
      <c r="F351" s="2285"/>
      <c r="G351" s="2285"/>
      <c r="H351" s="2285"/>
      <c r="I351" s="2285"/>
      <c r="J351" s="2285"/>
      <c r="K351" s="2285"/>
      <c r="L351" s="2285"/>
      <c r="M351" s="2285"/>
      <c r="AH351" s="374">
        <v>25</v>
      </c>
    </row>
    <row customHeight="1" ht="14.25" hidden="1">
      <c r="A352" s="1779" t="s">
        <v>81</v>
      </c>
      <c r="B352" s="1779">
        <v>0</v>
      </c>
      <c r="C352" s="369">
        <v>0</v>
      </c>
      <c r="D352" s="344">
        <v>3</v>
      </c>
      <c r="E352" s="374">
        <v>6</v>
      </c>
      <c r="F352" s="374">
        <v>46</v>
      </c>
      <c r="G352" s="374">
        <v>35</v>
      </c>
      <c r="H352" s="374">
        <v>3</v>
      </c>
      <c r="I352" s="374">
        <v>11</v>
      </c>
      <c r="J352" s="374">
        <v>11</v>
      </c>
      <c r="K352" s="374">
        <v>35</v>
      </c>
      <c r="L352" s="374">
        <v>35</v>
      </c>
      <c r="M352" s="374">
        <v>84</v>
      </c>
      <c r="N352" s="374">
        <v>10</v>
      </c>
      <c r="O352" s="350">
        <v>10</v>
      </c>
      <c r="P352" s="350">
        <v>10</v>
      </c>
      <c r="Q352" s="374">
        <v>10</v>
      </c>
      <c r="R352" s="374">
        <v>10</v>
      </c>
      <c r="S352" s="374">
        <v>10</v>
      </c>
      <c r="T352" s="374">
        <v>10</v>
      </c>
      <c r="U352" s="374">
        <v>10</v>
      </c>
      <c r="V352" s="374">
        <v>10</v>
      </c>
      <c r="W352" s="374">
        <v>10</v>
      </c>
      <c r="X352" s="374">
        <v>10</v>
      </c>
      <c r="Y352" s="374">
        <v>10</v>
      </c>
      <c r="Z352" s="374">
        <v>10</v>
      </c>
      <c r="AA352" s="374">
        <v>10</v>
      </c>
      <c r="AB352" s="374">
        <v>10</v>
      </c>
      <c r="AC352" s="374">
        <v>10</v>
      </c>
      <c r="AD352" s="374">
        <v>10</v>
      </c>
      <c r="AE352" s="374">
        <v>10</v>
      </c>
      <c r="AF352" s="374">
        <v>10</v>
      </c>
      <c r="AG352" s="374">
        <v>10</v>
      </c>
      <c r="AH352" s="374">
        <v>14</v>
      </c>
    </row>
  </sheetData>
  <sheetProtection formatColumns="0" formatRows="0" autoFilter="0" sort="0" insertRows="0" insertColumns="1" deleteRows="0" deleteColumns="0"/>
  <mergeCells count="428">
    <mergeCell ref="G48:G49"/>
    <mergeCell ref="D115:D117"/>
    <mergeCell ref="E115:E117"/>
    <mergeCell ref="F115:F117"/>
    <mergeCell ref="G115:G116"/>
    <mergeCell ref="D180:D182"/>
    <mergeCell ref="E180:E182"/>
    <mergeCell ref="F180:F182"/>
    <mergeCell ref="G180:G181"/>
    <mergeCell ref="D73:D75"/>
    <mergeCell ref="E73:E75"/>
    <mergeCell ref="F73:F75"/>
    <mergeCell ref="D94:D96"/>
    <mergeCell ref="E94:E96"/>
    <mergeCell ref="D76:D78"/>
    <mergeCell ref="E76:E78"/>
    <mergeCell ref="F76:F78"/>
    <mergeCell ref="G165:G166"/>
    <mergeCell ref="G168:G169"/>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6:F328"/>
    <mergeCell ref="G323:G32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23:F325"/>
    <mergeCell ref="D326:D328"/>
    <mergeCell ref="E326:E328"/>
    <mergeCell ref="D347:D349"/>
    <mergeCell ref="E347:E349"/>
    <mergeCell ref="G45:G46"/>
    <mergeCell ref="G51:G56"/>
    <mergeCell ref="G58:G59"/>
    <mergeCell ref="G61:G62"/>
    <mergeCell ref="M221:M224"/>
    <mergeCell ref="M91:M94"/>
    <mergeCell ref="F155:L155"/>
    <mergeCell ref="M156:M159"/>
    <mergeCell ref="F220:L220"/>
    <mergeCell ref="F51:F57"/>
    <mergeCell ref="F58:F60"/>
    <mergeCell ref="F79:F81"/>
    <mergeCell ref="F82:F84"/>
    <mergeCell ref="F94:F96"/>
    <mergeCell ref="F97:F99"/>
    <mergeCell ref="M24:M87"/>
    <mergeCell ref="G42:G43"/>
    <mergeCell ref="G137:G138"/>
    <mergeCell ref="G140:G141"/>
    <mergeCell ref="G143:G144"/>
    <mergeCell ref="G146:G147"/>
    <mergeCell ref="G162:G163"/>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7"/>
    <mergeCell ref="E51:E57"/>
    <mergeCell ref="D58:D60"/>
    <mergeCell ref="E58: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4"/>
    <mergeCell ref="E118:E124"/>
    <mergeCell ref="F118:F124"/>
    <mergeCell ref="D106:D108"/>
    <mergeCell ref="E106:E108"/>
    <mergeCell ref="F106:F108"/>
    <mergeCell ref="D109:D111"/>
    <mergeCell ref="E109:E111"/>
    <mergeCell ref="F109:F111"/>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202:D204"/>
    <mergeCell ref="E202:E204"/>
    <mergeCell ref="F202:F204"/>
    <mergeCell ref="D193:D195"/>
    <mergeCell ref="E193:E195"/>
    <mergeCell ref="F193:F195"/>
    <mergeCell ref="D196:D198"/>
    <mergeCell ref="E196:E198"/>
    <mergeCell ref="F196:F198"/>
    <mergeCell ref="D183:D189"/>
    <mergeCell ref="E183:E189"/>
    <mergeCell ref="F183:F189"/>
    <mergeCell ref="D190:D192"/>
    <mergeCell ref="E190:E192"/>
    <mergeCell ref="F190:F192"/>
    <mergeCell ref="G190:G191"/>
    <mergeCell ref="D199:D201"/>
    <mergeCell ref="E199:E201"/>
    <mergeCell ref="F199:F201"/>
    <mergeCell ref="D205:D207"/>
    <mergeCell ref="E205:E207"/>
    <mergeCell ref="F205:F207"/>
    <mergeCell ref="D208:D210"/>
    <mergeCell ref="E208:E210"/>
    <mergeCell ref="F208:F210"/>
    <mergeCell ref="G205:G206"/>
    <mergeCell ref="G208:G209"/>
    <mergeCell ref="D227:D229"/>
    <mergeCell ref="E227:E229"/>
    <mergeCell ref="F227:F229"/>
    <mergeCell ref="D217:D219"/>
    <mergeCell ref="E217:E219"/>
    <mergeCell ref="F217:F219"/>
    <mergeCell ref="D221:D223"/>
    <mergeCell ref="E221:E223"/>
    <mergeCell ref="F221:F223"/>
    <mergeCell ref="D211:D213"/>
    <mergeCell ref="E211:E213"/>
    <mergeCell ref="F211:F213"/>
    <mergeCell ref="D214:D216"/>
    <mergeCell ref="E214:E216"/>
    <mergeCell ref="F214:F216"/>
    <mergeCell ref="G214:G215"/>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55:D257"/>
    <mergeCell ref="E255:E257"/>
    <mergeCell ref="F255:F257"/>
    <mergeCell ref="G245:G246"/>
    <mergeCell ref="D261:D263"/>
    <mergeCell ref="E261:E263"/>
    <mergeCell ref="F261:F263"/>
    <mergeCell ref="D258:D260"/>
    <mergeCell ref="E258:E260"/>
    <mergeCell ref="F258:F260"/>
    <mergeCell ref="D242:D244"/>
    <mergeCell ref="E242:E244"/>
    <mergeCell ref="F242:F244"/>
    <mergeCell ref="D248:D254"/>
    <mergeCell ref="E248:E254"/>
    <mergeCell ref="F248:F254"/>
    <mergeCell ref="D245:D247"/>
    <mergeCell ref="E245:E247"/>
    <mergeCell ref="F245:F247"/>
    <mergeCell ref="D264:D266"/>
    <mergeCell ref="E264:E266"/>
    <mergeCell ref="F264:F266"/>
    <mergeCell ref="G261:G262"/>
    <mergeCell ref="G264:G265"/>
    <mergeCell ref="G267:G268"/>
    <mergeCell ref="D282:D284"/>
    <mergeCell ref="E282:E284"/>
    <mergeCell ref="F282:F284"/>
    <mergeCell ref="D273:D275"/>
    <mergeCell ref="E273:E275"/>
    <mergeCell ref="F273:F275"/>
    <mergeCell ref="D276:D278"/>
    <mergeCell ref="E276:E278"/>
    <mergeCell ref="F276:F278"/>
    <mergeCell ref="D267:D269"/>
    <mergeCell ref="E267:E269"/>
    <mergeCell ref="F267:F269"/>
    <mergeCell ref="D270:D272"/>
    <mergeCell ref="E270:E272"/>
    <mergeCell ref="F270:F272"/>
    <mergeCell ref="G270:G271"/>
    <mergeCell ref="D279:D281"/>
    <mergeCell ref="E279:E281"/>
    <mergeCell ref="F279:F281"/>
    <mergeCell ref="F295:F297"/>
    <mergeCell ref="D313:D319"/>
    <mergeCell ref="E313:E319"/>
    <mergeCell ref="F313:F319"/>
    <mergeCell ref="D320:D322"/>
    <mergeCell ref="E320:E322"/>
    <mergeCell ref="F320:F322"/>
    <mergeCell ref="D304:D306"/>
    <mergeCell ref="E304:E306"/>
    <mergeCell ref="F304:F306"/>
    <mergeCell ref="D307:D309"/>
    <mergeCell ref="E307:E309"/>
    <mergeCell ref="F307:F309"/>
    <mergeCell ref="D310:D312"/>
    <mergeCell ref="E310:E312"/>
    <mergeCell ref="F310:F312"/>
    <mergeCell ref="F347:F349"/>
    <mergeCell ref="M286:M289"/>
    <mergeCell ref="D341:D343"/>
    <mergeCell ref="E341:E343"/>
    <mergeCell ref="F341:F343"/>
    <mergeCell ref="D344:D346"/>
    <mergeCell ref="E344:E346"/>
    <mergeCell ref="F344:F346"/>
    <mergeCell ref="D335:D337"/>
    <mergeCell ref="E335:E337"/>
    <mergeCell ref="F335:F337"/>
    <mergeCell ref="D338:D340"/>
    <mergeCell ref="E338:E340"/>
    <mergeCell ref="F338:F340"/>
    <mergeCell ref="D329:D331"/>
    <mergeCell ref="E329:E331"/>
    <mergeCell ref="F329:F331"/>
    <mergeCell ref="D332:D334"/>
    <mergeCell ref="E332:E334"/>
    <mergeCell ref="F332:F334"/>
    <mergeCell ref="D323:D325"/>
    <mergeCell ref="E323:E325"/>
    <mergeCell ref="G347:G348"/>
    <mergeCell ref="G289:G290"/>
    <mergeCell ref="G64:G65"/>
    <mergeCell ref="G67:G68"/>
    <mergeCell ref="G70:G71"/>
    <mergeCell ref="G73:G74"/>
    <mergeCell ref="G76:G77"/>
    <mergeCell ref="G79:G80"/>
    <mergeCell ref="G82:G83"/>
    <mergeCell ref="G85:G86"/>
    <mergeCell ref="G91:G92"/>
    <mergeCell ref="G335:G336"/>
    <mergeCell ref="G338:G339"/>
    <mergeCell ref="G341:G342"/>
    <mergeCell ref="G344:G345"/>
    <mergeCell ref="G326:G327"/>
    <mergeCell ref="G329:G330"/>
    <mergeCell ref="G332:G333"/>
    <mergeCell ref="G320:G321"/>
    <mergeCell ref="G273:G274"/>
    <mergeCell ref="G276:G277"/>
    <mergeCell ref="G279:G280"/>
    <mergeCell ref="G282:G283"/>
    <mergeCell ref="G286:G287"/>
    <mergeCell ref="G292:G293"/>
    <mergeCell ref="G295:G296"/>
    <mergeCell ref="G298:G299"/>
    <mergeCell ref="G301:G302"/>
    <mergeCell ref="G304:G305"/>
    <mergeCell ref="G307:G308"/>
    <mergeCell ref="G313:G318"/>
    <mergeCell ref="G310:G311"/>
    <mergeCell ref="G109:G110"/>
    <mergeCell ref="G112:G113"/>
    <mergeCell ref="G118:G123"/>
    <mergeCell ref="G125:G126"/>
    <mergeCell ref="G242:G243"/>
    <mergeCell ref="G248:G253"/>
    <mergeCell ref="G255:G256"/>
    <mergeCell ref="G258:G259"/>
    <mergeCell ref="G211:G212"/>
    <mergeCell ref="G217:G218"/>
    <mergeCell ref="G221:G222"/>
    <mergeCell ref="G224:G225"/>
    <mergeCell ref="G227:G228"/>
    <mergeCell ref="G174:G175"/>
    <mergeCell ref="G177:G178"/>
    <mergeCell ref="G183:G188"/>
    <mergeCell ref="G230:G231"/>
    <mergeCell ref="G233:G234"/>
    <mergeCell ref="G236:G237"/>
    <mergeCell ref="G193:G194"/>
    <mergeCell ref="G196:G197"/>
    <mergeCell ref="G199:G200"/>
    <mergeCell ref="G202:G203"/>
    <mergeCell ref="G171:G17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5 I58:J58 I61:J61 I64:J64 I67:J67 I70:J70 I73:J73 I76:J76 I79:J79 I82:J82 I221:J221 I224:J224 I227:J227 I230:J230 I233:J233 I236:J236 I239:J239 I242:J242 I248:J252 I255:J255 I258:J258 I261:J261 I264:J264 I267:J267 I270:J270 I273:J273 I276:J276 I8:J8 I85:J85 I152:J152 I94:J94 I97:J97 I100:J100 I103:J103 I106:J106 I109:J109 I112:J112 I118:J122 I125:J125 I128:J128 I131:J131 I134:J134 I137:J137 I140:J140 I143:J143 I146:J146 I149:J149 I156:J156 I91:J91 I159:J159 I162:J162 I165:J165 I168:J168 I171:J171 I174:J174 I177:J177 I183:J187 I190:J190 I193:J193 I196:J196 I199:J199 I205:J205 I208:J208 I211:J211 I214:J214 I217:J217 I202:J202 I279:J279 I282:J282 I286:J286 I289:J289 I292:J292 I295:J295 I298:J298 I301:J301 I304:J304 I307:J307 I313:J317 I320:J320 I323:J323 I326:J326 I329:J329 I332:J332 I335:J335 I338:J338 I341:J341 I344:J344 I347:J347 I2:J2 I5:J5 I48:J48 I115:J115 I180:J180 I245:J245 I310:J3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decimal" allowBlank="1" showErrorMessage="1" errorTitle="Ошибка" error="Допускается ввод только действительных чисел!" sqref="K221 K224 K227 K230 K233 K236 K239 K242 K248:K252 K255 K258 K261 K264 K267 K270 K273 K276 K279 K10 K91 K149 K146 K143 K140 K137 K134 K131 K128 K125 K118:K122 K112 K109 K106 K103 K100 K97 K94 K156 K152 K159 K162 K165 K168 K171 K174 K177 K183:K187 K190 K193 K196 K199 K205 K208 K211 K214 K217 K202 K282 K286 K289 K292 K295 K298 K301 K304 K307 K313:K317 K320 K323 K326 K329 K332 K335 K338 K341 K344 K347 K5 K115 K180 K245 K310">
      <formula1>-9.99999999999999E+23</formula1>
      <formula2>9.99999999999999E+23</formula2>
    </dataValidation>
  </dataValidations>
  <hyperlinks>
    <hyperlink ref="L89" r:id="rId2" xr:uid="{990729A7-91E2-71B5-A70B-10A1A4F2A13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03305-C4FE-2FBE-6304-D8730027B5C7}" mc:Ignorable="x14ac xr xr2 xr3">
  <sheetPr>
    <tabColor theme="6" tint="0.4"/>
  </sheetPr>
  <dimension ref="A1:R17"/>
  <sheetViews>
    <sheetView showGridLines="0" zoomScale="19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30.018503289473685">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837" t="s">
        <v>1157</v>
      </c>
      <c r="H10" s="2169" t="s">
        <v>1158</v>
      </c>
      <c r="R10" s="374">
        <v>14</v>
      </c>
    </row>
    <row customHeight="1" ht="32.38692434210527">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1159</v>
      </c>
      <c r="G11" s="2837" t="s">
        <v>1157</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1160</v>
      </c>
      <c r="G12" s="2837"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1161</v>
      </c>
      <c r="G13" s="2837" t="s">
        <v>1162</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36AB7A1-198A-F0FC-082E-CF64EEA5AC0E}"/>
    <hyperlink ref="G11" r:id="rId3" xr:uid="{3A51A1C7-CEB2-CFC6-3FC6-9C99A43D2983}"/>
    <hyperlink ref="G12" r:id="rId4" xr:uid="{984F5F8E-CB6B-81C2-D59E-0D2B511ECA89}"/>
    <hyperlink ref="G13" r:id="rId5" xr:uid="{DD7797B3-6F92-9FB9-A66C-AAF207755D9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9D6B-EC65-F0DB-E55A-CC5F1CDBA83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1164</v>
      </c>
      <c r="F17" s="521" t="s">
        <v>308</v>
      </c>
      <c r="G17" s="678"/>
      <c r="H17" s="678"/>
      <c r="I17" s="678"/>
      <c r="J17" s="678"/>
      <c r="K17" s="289" t="s">
        <v>1165</v>
      </c>
      <c r="V17" s="505">
        <v>0</v>
      </c>
    </row>
    <row customHeight="1" ht="48.29999999999999">
      <c r="A18" s="505"/>
      <c r="C18" s="526"/>
      <c r="D18" s="521">
        <v>3</v>
      </c>
      <c r="E18" s="279" t="s">
        <v>815</v>
      </c>
      <c r="F18" s="521" t="s">
        <v>308</v>
      </c>
      <c r="G18" s="809" t="s">
        <v>308</v>
      </c>
      <c r="H18" s="810" t="s">
        <v>308</v>
      </c>
      <c r="I18" s="521" t="s">
        <v>308</v>
      </c>
      <c r="J18" s="578" t="s">
        <v>308</v>
      </c>
      <c r="K18" s="289" t="s">
        <v>1166</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572</v>
      </c>
      <c r="G21" s="680"/>
      <c r="H21" s="106"/>
      <c r="I21" s="680"/>
      <c r="J21" s="106"/>
      <c r="K21" s="679"/>
      <c r="V21" s="505">
        <v>46</v>
      </c>
    </row>
    <row customHeight="1" ht="67.5" hidden="1">
      <c r="A22" s="505"/>
      <c r="C22" s="526"/>
      <c r="D22" s="521">
        <v>5</v>
      </c>
      <c r="E22" s="279" t="s">
        <v>1167</v>
      </c>
      <c r="F22" s="521" t="s">
        <v>559</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5F031A-6E46-4474-1884-743197E6F1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808</v>
      </c>
      <c r="BI1" s="1070"/>
      <c r="BJ1" s="1071" t="s">
        <v>1212</v>
      </c>
      <c r="BK1" s="1070"/>
      <c r="BL1" s="1072" t="s">
        <v>907</v>
      </c>
      <c r="BM1" s="1070"/>
      <c r="BN1" s="1073" t="s">
        <v>1213</v>
      </c>
      <c r="BS1" s="1427"/>
    </row>
    <row customHeight="1" ht="11.25">
      <c r="A2" s="1074" t="s">
        <v>1214</v>
      </c>
      <c r="B2" s="1075">
        <v>2000</v>
      </c>
      <c r="C2" s="1075">
        <v>2022</v>
      </c>
      <c r="D2" s="1075" t="s">
        <v>65</v>
      </c>
      <c r="E2" s="1076" t="s">
        <v>1215</v>
      </c>
      <c r="F2" s="1076" t="s">
        <v>1216</v>
      </c>
      <c r="G2" s="1076" t="s">
        <v>1217</v>
      </c>
      <c r="H2" s="1077" t="s">
        <v>54</v>
      </c>
      <c r="I2" s="1076" t="s">
        <v>108</v>
      </c>
      <c r="J2" s="1076" t="s">
        <v>1218</v>
      </c>
      <c r="K2" s="1078" t="s">
        <v>1219</v>
      </c>
      <c r="L2" s="1079"/>
      <c r="M2" s="1078">
        <v>1</v>
      </c>
      <c r="N2" s="1162" t="s">
        <v>1220</v>
      </c>
      <c r="O2" s="1077" t="s">
        <v>1221</v>
      </c>
      <c r="P2" s="1080" t="s">
        <v>37</v>
      </c>
      <c r="Q2" s="1081" t="s">
        <v>496</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109</v>
      </c>
      <c r="J3" s="1076" t="s">
        <v>557</v>
      </c>
      <c r="K3" s="1078" t="s">
        <v>1151</v>
      </c>
      <c r="L3" s="1079">
        <f>_xlfn.IFERROR(MATCH(K3,OFFER_METHOD,0),0)</f>
        <v>28</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164</v>
      </c>
      <c r="Y5" s="1075" t="s">
        <v>1320</v>
      </c>
      <c r="Z5" s="1091">
        <v>1</v>
      </c>
      <c r="AF5" s="1077" t="s">
        <v>1321</v>
      </c>
      <c r="AH5" s="1076" t="s">
        <v>1322</v>
      </c>
      <c r="AK5" s="1076" t="s">
        <v>1323</v>
      </c>
      <c r="AM5" s="1076" t="s">
        <v>1324</v>
      </c>
      <c r="AP5" s="1087" t="s">
        <v>164</v>
      </c>
      <c r="AQ5" s="1088" t="s">
        <v>164</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231</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98</v>
      </c>
      <c r="J6" s="1067" t="s">
        <v>1338</v>
      </c>
      <c r="L6" s="1079">
        <f>SUM(kind_of_control_method_filter)</f>
        <v>28</v>
      </c>
      <c r="N6" s="1092" t="s">
        <v>1339</v>
      </c>
      <c r="O6" s="1076" t="s">
        <v>1340</v>
      </c>
      <c r="R6" s="143" t="s">
        <v>496</v>
      </c>
      <c r="T6" s="1077" t="s">
        <v>1341</v>
      </c>
      <c r="U6" s="1079" t="s">
        <v>1321</v>
      </c>
      <c r="V6" s="1083">
        <v>5</v>
      </c>
      <c r="W6" s="1084"/>
      <c r="X6" s="1075" t="s">
        <v>170</v>
      </c>
      <c r="Y6" s="1075" t="s">
        <v>1342</v>
      </c>
      <c r="Z6" s="1091"/>
      <c r="AA6" s="1094"/>
      <c r="AH6" s="1076" t="s">
        <v>1343</v>
      </c>
      <c r="AK6" s="1076" t="s">
        <v>1344</v>
      </c>
      <c r="AM6" s="1076" t="s">
        <v>1345</v>
      </c>
      <c r="AP6" s="1087" t="s">
        <v>170</v>
      </c>
      <c r="AQ6" s="1088" t="s">
        <v>170</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236</v>
      </c>
      <c r="BV6" s="1070"/>
      <c r="BW6" s="1695">
        <v>4213768</v>
      </c>
      <c r="BX6" s="1693" t="s">
        <v>256</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176</v>
      </c>
      <c r="Y7" s="1075" t="s">
        <v>1320</v>
      </c>
      <c r="Z7" s="1091"/>
      <c r="AA7" s="1094"/>
      <c r="AH7" s="1076" t="s">
        <v>1360</v>
      </c>
      <c r="AK7" s="1076" t="s">
        <v>1361</v>
      </c>
      <c r="AM7" s="1076" t="s">
        <v>1362</v>
      </c>
      <c r="AP7" s="1087" t="s">
        <v>176</v>
      </c>
      <c r="AQ7" s="1088" t="s">
        <v>176</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241</v>
      </c>
      <c r="BV7" s="1070"/>
      <c r="BW7" s="1695">
        <v>4213769</v>
      </c>
      <c r="BX7" s="1693" t="s">
        <v>1370</v>
      </c>
      <c r="BZ7" s="1281">
        <v>64237511</v>
      </c>
      <c r="CA7" s="1068" t="s">
        <v>271</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182</v>
      </c>
      <c r="Y8" s="1075" t="s">
        <v>1320</v>
      </c>
      <c r="Z8" s="1091"/>
      <c r="AA8" s="1094"/>
      <c r="AK8" s="1076" t="s">
        <v>1377</v>
      </c>
      <c r="AP8" s="1087" t="s">
        <v>182</v>
      </c>
      <c r="AQ8" s="1088" t="s">
        <v>182</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164</v>
      </c>
      <c r="BS8" s="1429"/>
      <c r="BT8" s="1281">
        <v>64236874</v>
      </c>
      <c r="BU8" s="1295" t="s">
        <v>1386</v>
      </c>
      <c r="BV8" s="1070"/>
      <c r="BW8" s="1695">
        <v>4213770</v>
      </c>
      <c r="BX8" s="1696" t="s">
        <v>1387</v>
      </c>
      <c r="BZ8" s="1281">
        <v>64237512</v>
      </c>
      <c r="CA8" s="1068" t="s">
        <v>266</v>
      </c>
    </row>
    <row customHeight="1" ht="11.25">
      <c r="A9" s="1074" t="s">
        <v>1388</v>
      </c>
      <c r="B9" s="1075">
        <v>2007</v>
      </c>
      <c r="E9" s="1076" t="s">
        <v>1389</v>
      </c>
      <c r="F9" s="1093"/>
      <c r="G9" s="1067" t="s">
        <v>1390</v>
      </c>
      <c r="H9" s="1067" t="s">
        <v>1391</v>
      </c>
      <c r="I9" s="1076" t="s">
        <v>110</v>
      </c>
      <c r="O9" s="1076" t="s">
        <v>1392</v>
      </c>
      <c r="V9" s="370" t="s">
        <v>110</v>
      </c>
      <c r="W9" s="1084"/>
      <c r="X9" s="1075" t="s">
        <v>188</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170</v>
      </c>
      <c r="BS9" s="1429"/>
      <c r="BT9" s="1281">
        <v>64236875</v>
      </c>
      <c r="BU9" s="1068" t="s">
        <v>246</v>
      </c>
      <c r="BV9" s="1070"/>
      <c r="BW9" s="1690"/>
      <c r="BX9" s="1690"/>
    </row>
    <row customHeight="1" ht="11.25">
      <c r="A10" s="1074" t="s">
        <v>1402</v>
      </c>
      <c r="B10" s="1075">
        <v>2008</v>
      </c>
      <c r="E10" s="1076" t="s">
        <v>1403</v>
      </c>
      <c r="F10" s="1093"/>
      <c r="G10" s="1076" t="s">
        <v>1404</v>
      </c>
      <c r="H10" s="1076" t="s">
        <v>1405</v>
      </c>
      <c r="I10" s="1076" t="s">
        <v>146</v>
      </c>
      <c r="J10" s="1067" t="s">
        <v>1406</v>
      </c>
      <c r="K10" s="1067" t="s">
        <v>1407</v>
      </c>
      <c r="O10" s="1076" t="s">
        <v>1408</v>
      </c>
      <c r="V10" s="371" t="s">
        <v>146</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176</v>
      </c>
      <c r="BS10" s="1429"/>
      <c r="BT10" s="1281">
        <v>64236876</v>
      </c>
      <c r="BU10" s="1068" t="s">
        <v>220</v>
      </c>
      <c r="BV10" s="1070"/>
      <c r="BW10" s="1690"/>
      <c r="BX10" s="1690"/>
    </row>
    <row customHeight="1" ht="11.25">
      <c r="A11" s="1074" t="s">
        <v>1418</v>
      </c>
      <c r="B11" s="1075">
        <v>2009</v>
      </c>
      <c r="E11" s="1076" t="s">
        <v>1419</v>
      </c>
      <c r="F11" s="1093"/>
      <c r="G11" s="1076" t="s">
        <v>1420</v>
      </c>
      <c r="H11" s="1076" t="s">
        <v>1421</v>
      </c>
      <c r="I11" s="1076" t="s">
        <v>147</v>
      </c>
      <c r="J11" s="1077" t="s">
        <v>1422</v>
      </c>
      <c r="K11" s="1099" t="s">
        <v>1423</v>
      </c>
      <c r="O11" s="1077" t="s">
        <v>1424</v>
      </c>
      <c r="V11" s="370" t="s">
        <v>147</v>
      </c>
      <c r="W11" s="275"/>
      <c r="X11" s="1084" t="s">
        <v>1394</v>
      </c>
      <c r="Y11" s="1075" t="s">
        <v>1425</v>
      </c>
      <c r="Z11" s="1091"/>
      <c r="AP11" s="1087" t="s">
        <v>188</v>
      </c>
      <c r="AQ11" s="1089" t="s">
        <v>188</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182</v>
      </c>
      <c r="BS11" s="1429"/>
      <c r="BW11" s="1690"/>
      <c r="BX11" s="1690"/>
    </row>
    <row customHeight="1" ht="11.25">
      <c r="A12" s="1074" t="s">
        <v>1432</v>
      </c>
      <c r="B12" s="1075">
        <v>2010</v>
      </c>
      <c r="E12" s="1076" t="s">
        <v>1433</v>
      </c>
      <c r="F12" s="1093"/>
      <c r="G12" s="1076" t="s">
        <v>1421</v>
      </c>
      <c r="I12" s="1076" t="s">
        <v>148</v>
      </c>
      <c r="J12" s="1077" t="s">
        <v>1434</v>
      </c>
      <c r="K12" s="1099" t="s">
        <v>1435</v>
      </c>
      <c r="O12" s="1077" t="s">
        <v>496</v>
      </c>
      <c r="V12" s="370" t="s">
        <v>148</v>
      </c>
      <c r="W12" s="1089"/>
      <c r="X12" s="1084" t="s">
        <v>1436</v>
      </c>
      <c r="Y12" s="1075" t="s">
        <v>1227</v>
      </c>
      <c r="AP12" s="1087"/>
      <c r="AW12" s="1120" t="s">
        <v>147</v>
      </c>
      <c r="AX12" s="1120" t="s">
        <v>147</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149</v>
      </c>
      <c r="K13" s="1099" t="s">
        <v>1393</v>
      </c>
      <c r="V13" s="370" t="s">
        <v>149</v>
      </c>
      <c r="W13" s="1089"/>
      <c r="X13" s="1089"/>
      <c r="Y13" s="1089"/>
      <c r="AW13" s="1120" t="s">
        <v>148</v>
      </c>
      <c r="AX13" s="1120" t="s">
        <v>148</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150</v>
      </c>
      <c r="J14" s="1067" t="s">
        <v>1451</v>
      </c>
      <c r="N14" s="1067" t="s">
        <v>1452</v>
      </c>
      <c r="V14" s="1083">
        <v>13</v>
      </c>
      <c r="W14" s="1084"/>
      <c r="X14" s="1084" t="s">
        <v>1260</v>
      </c>
      <c r="Y14" s="1075" t="s">
        <v>1227</v>
      </c>
      <c r="AW14" s="1120" t="s">
        <v>149</v>
      </c>
      <c r="AX14" s="1120" t="s">
        <v>149</v>
      </c>
      <c r="AZ14" s="1067" t="s">
        <v>1453</v>
      </c>
      <c r="BB14" s="1120" t="s">
        <v>1454</v>
      </c>
      <c r="BC14" s="1120" t="s">
        <v>1446</v>
      </c>
      <c r="BE14" s="1120">
        <v>2012</v>
      </c>
      <c r="BH14" s="1068" t="s">
        <v>1369</v>
      </c>
      <c r="BJ14" s="1217" t="s">
        <v>1455</v>
      </c>
      <c r="BL14" s="1217" t="s">
        <v>1455</v>
      </c>
      <c r="BN14" s="1068" t="s">
        <v>1456</v>
      </c>
      <c r="BQ14" s="1281">
        <v>4213782</v>
      </c>
      <c r="BR14" s="1068" t="s">
        <v>188</v>
      </c>
      <c r="BS14" s="1429"/>
      <c r="BT14" s="1070"/>
      <c r="BU14" s="1070"/>
      <c r="BV14" s="1070"/>
      <c r="BW14" s="1694"/>
      <c r="BX14" s="1690"/>
    </row>
    <row customHeight="1" ht="19.5">
      <c r="A15" s="1074" t="s">
        <v>1457</v>
      </c>
      <c r="B15" s="1075">
        <v>2013</v>
      </c>
      <c r="E15" s="1698" t="s">
        <v>1458</v>
      </c>
      <c r="G15" s="1067" t="s">
        <v>1459</v>
      </c>
      <c r="H15" s="1067" t="s">
        <v>1460</v>
      </c>
      <c r="I15" s="1078" t="s">
        <v>151</v>
      </c>
      <c r="J15" s="1089" t="s">
        <v>584</v>
      </c>
      <c r="N15" s="1158" t="s">
        <v>1461</v>
      </c>
      <c r="X15" s="1087"/>
      <c r="AW15" s="1120" t="s">
        <v>150</v>
      </c>
      <c r="AX15" s="1120" t="s">
        <v>150</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557</v>
      </c>
      <c r="N16" s="1158" t="s">
        <v>1470</v>
      </c>
      <c r="AW16" s="1120" t="s">
        <v>151</v>
      </c>
      <c r="AX16" s="1120" t="s">
        <v>151</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163</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295</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488</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01.01.2026</v>
      </c>
      <c r="F29" s="1105" t="str">
        <f>IF(TEMPLATE_GROUP="","",INDEX(EndDateList,MATCH(TEMPLATE_GROUP,CodeTemplateList,0),1))</f>
        <v>31.12.2030</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01.01.2026</v>
      </c>
      <c r="F32" s="1105" t="str">
        <f>IF(TEMPLATE_GROUP="","",INDEX(EndDateList,MATCH(TEMPLATE_GROUP,CodeTemplateList,0),1))</f>
        <v>31.12.2030</v>
      </c>
      <c r="H32" s="1110" t="s">
        <v>1587</v>
      </c>
      <c r="O32" s="1074" t="s">
        <v>1221</v>
      </c>
      <c r="AX32" s="1120" t="s">
        <v>1588</v>
      </c>
      <c r="AZ32" s="1120" t="s">
        <v>1317</v>
      </c>
      <c r="BE32" s="1120">
        <v>2030</v>
      </c>
      <c r="BJ32" s="1068" t="s">
        <v>1473</v>
      </c>
      <c r="BL32" s="1068" t="s">
        <v>1473</v>
      </c>
    </row>
    <row customHeight="1" ht="11.25">
      <c r="A33" s="1074" t="s">
        <v>1589</v>
      </c>
      <c r="O33" s="1074" t="s">
        <v>1246</v>
      </c>
      <c r="AX33" s="1120" t="s">
        <v>1590</v>
      </c>
      <c r="AZ33" s="1120" t="s">
        <v>496</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854</v>
      </c>
      <c r="F36" s="1113" t="str">
        <f>INDEX(E37:E41,MATCH(TEMPLATE_SPHERE,F37:F41,0))</f>
        <v>холодного водоснабжения</v>
      </c>
      <c r="G36" s="1113" t="str">
        <f>INDEX(G37:G41,MATCH(TEMPLATE_SPHERE,F37:F41,0))</f>
        <v>холодное водоснабжение</v>
      </c>
      <c r="O36" s="1074" t="s">
        <v>1340</v>
      </c>
      <c r="AX36" s="1120" t="s">
        <v>1599</v>
      </c>
      <c r="AZ36" s="1120" t="s">
        <v>496</v>
      </c>
      <c r="BE36" s="1120">
        <v>2034</v>
      </c>
      <c r="BL36" s="1068" t="s">
        <v>1600</v>
      </c>
    </row>
    <row customHeight="1" ht="11.25">
      <c r="A37" s="1074" t="s">
        <v>1601</v>
      </c>
      <c r="E37" s="407" t="s">
        <v>1602</v>
      </c>
      <c r="F37" s="1114" t="s">
        <v>808</v>
      </c>
      <c r="G37" s="407" t="s">
        <v>1603</v>
      </c>
      <c r="O37" s="1074" t="s">
        <v>1359</v>
      </c>
      <c r="AX37" s="1120" t="s">
        <v>1604</v>
      </c>
      <c r="AZ37" s="1120" t="s">
        <v>1248</v>
      </c>
      <c r="BE37" s="1120">
        <v>2035</v>
      </c>
    </row>
    <row customHeight="1" ht="11.25">
      <c r="A38" s="1074" t="s">
        <v>1605</v>
      </c>
      <c r="E38" s="407" t="s">
        <v>1606</v>
      </c>
      <c r="F38" s="1115" t="s">
        <v>854</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907</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894</v>
      </c>
      <c r="G40" s="407" t="s">
        <v>1621</v>
      </c>
      <c r="O40" s="1074" t="s">
        <v>1408</v>
      </c>
      <c r="AX40" s="1120" t="s">
        <v>1622</v>
      </c>
      <c r="BE40" s="1120">
        <v>2038</v>
      </c>
      <c r="BH40" s="1068" t="s">
        <v>1623</v>
      </c>
      <c r="BJ40" s="1217" t="s">
        <v>1027</v>
      </c>
      <c r="BL40" s="1217" t="s">
        <v>1027</v>
      </c>
      <c r="BN40" s="1068" t="s">
        <v>1061</v>
      </c>
    </row>
    <row customHeight="1" ht="11.25">
      <c r="A41" s="1074" t="s">
        <v>1624</v>
      </c>
      <c r="E41" s="407" t="s">
        <v>1625</v>
      </c>
      <c r="F41" s="1115" t="s">
        <v>1626</v>
      </c>
      <c r="G41" s="407" t="s">
        <v>1625</v>
      </c>
      <c r="O41" s="1074" t="s">
        <v>1424</v>
      </c>
      <c r="AX41" s="1120" t="s">
        <v>1627</v>
      </c>
      <c r="AZ41" s="1067" t="s">
        <v>1628</v>
      </c>
      <c r="BE41" s="1120">
        <v>2039</v>
      </c>
      <c r="BH41" s="1068" t="s">
        <v>1629</v>
      </c>
      <c r="BJ41" s="1217" t="s">
        <v>1023</v>
      </c>
      <c r="BL41" s="1217" t="s">
        <v>1023</v>
      </c>
      <c r="BN41" s="1068" t="s">
        <v>1048</v>
      </c>
    </row>
    <row customHeight="1" ht="11.25">
      <c r="A42" s="1074" t="s">
        <v>1630</v>
      </c>
      <c r="AX42" s="1120" t="s">
        <v>1631</v>
      </c>
      <c r="AZ42" s="1120" t="s">
        <v>1221</v>
      </c>
      <c r="BE42" s="1120">
        <v>2040</v>
      </c>
      <c r="BH42" s="1068" t="s">
        <v>1045</v>
      </c>
      <c r="BJ42" s="1217" t="s">
        <v>1025</v>
      </c>
      <c r="BL42" s="1217" t="s">
        <v>1025</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1045</v>
      </c>
      <c r="BL44" s="1217" t="s">
        <v>1045</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1039</v>
      </c>
      <c r="BL45" s="1217" t="s">
        <v>1039</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1340</v>
      </c>
      <c r="BE46" s="1120">
        <v>2044</v>
      </c>
      <c r="BH46" s="1068" t="s">
        <v>1048</v>
      </c>
      <c r="BJ46" s="1217" t="s">
        <v>1029</v>
      </c>
      <c r="BL46" s="1217" t="s">
        <v>1029</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1359</v>
      </c>
      <c r="BE47" s="1120">
        <v>2045</v>
      </c>
      <c r="BH47" s="1068" t="s">
        <v>1632</v>
      </c>
      <c r="BJ47" s="1217" t="s">
        <v>1031</v>
      </c>
      <c r="BL47" s="1217" t="s">
        <v>1031</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1033</v>
      </c>
      <c r="BL48" s="1217" t="s">
        <v>1033</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1392</v>
      </c>
      <c r="BE49" s="1120">
        <v>2047</v>
      </c>
      <c r="BH49" s="1068" t="s">
        <v>1049</v>
      </c>
      <c r="BJ49" s="1217" t="s">
        <v>1035</v>
      </c>
      <c r="BL49" s="1217" t="s">
        <v>1035</v>
      </c>
    </row>
    <row customHeight="1" ht="11.25">
      <c r="A50" s="1074" t="s">
        <v>1671</v>
      </c>
      <c r="E50" s="407" t="s">
        <v>1672</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1408</v>
      </c>
      <c r="BE50" s="1120">
        <v>2048</v>
      </c>
      <c r="BH50" s="1068" t="s">
        <v>1643</v>
      </c>
      <c r="BJ50" s="1217" t="s">
        <v>1037</v>
      </c>
      <c r="BL50" s="1217" t="s">
        <v>1037</v>
      </c>
    </row>
    <row customHeight="1" ht="11.25">
      <c r="A51" s="1074" t="s">
        <v>1674</v>
      </c>
      <c r="E51" s="407" t="s">
        <v>1675</v>
      </c>
      <c r="F51" s="1115" t="s">
        <v>1646</v>
      </c>
      <c r="G51" s="1116" t="str">
        <f>_xlfn.IFERROR(IF(TITLE_PERIOD_START="","01.01."&amp;CURRENT_YEAR,"01.01."&amp;YEAR(TITLE_PERIOD_START)),"01.01."&amp;CURRENT_YEAR)</f>
        <v>01.01.2026</v>
      </c>
      <c r="H51" s="1116" t="str">
        <f>_xlfn.IFERROR(IF(TITLE_PERIOD_END="","31.12."&amp;CURRENT_YEAR,"31.12."&amp;YEAR(TITLE_PERIOD_END)),"31.12."&amp;CURRENT_YEAR)</f>
        <v>31.12.2030</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01.01.2026</v>
      </c>
      <c r="H52" s="1116" t="str">
        <f>_xlfn.IFERROR(IF(TITLE_PERIOD_END="","31.12."&amp;CURRENT_YEAR,"31.12."&amp;YEAR(TITLE_PERIOD_END)),"31.12."&amp;CURRENT_YEAR)</f>
        <v>31.12.2030</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496</v>
      </c>
      <c r="BE52" s="1120">
        <v>2050</v>
      </c>
      <c r="BH52" s="1068" t="s">
        <v>1656</v>
      </c>
      <c r="BJ52" s="1217" t="s">
        <v>1048</v>
      </c>
      <c r="BL52" s="1217" t="s">
        <v>1048</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1049</v>
      </c>
      <c r="BL55" s="1217" t="s">
        <v>1049</v>
      </c>
    </row>
    <row customHeight="1" ht="11.25">
      <c r="A56" s="1074" t="s">
        <v>1691</v>
      </c>
      <c r="D56" s="1118" t="s">
        <v>1692</v>
      </c>
      <c r="E56" s="1095" t="s">
        <v>98</v>
      </c>
      <c r="F56" s="1074" t="s">
        <v>1693</v>
      </c>
      <c r="AX56" s="1120" t="s">
        <v>1694</v>
      </c>
      <c r="AZ56" s="1120" t="s">
        <v>1250</v>
      </c>
      <c r="BE56" s="1120">
        <v>2054</v>
      </c>
      <c r="BH56" s="1070" t="s">
        <v>28</v>
      </c>
      <c r="BJ56" s="1217" t="s">
        <v>1643</v>
      </c>
      <c r="BL56" s="1217" t="s">
        <v>1643</v>
      </c>
    </row>
    <row customHeight="1" ht="11.25">
      <c r="A57" s="1074" t="s">
        <v>1695</v>
      </c>
      <c r="D57" s="1118" t="s">
        <v>1696</v>
      </c>
      <c r="E57" s="1095" t="s">
        <v>98</v>
      </c>
      <c r="F57" s="1074" t="s">
        <v>1693</v>
      </c>
      <c r="AX57" s="1120" t="s">
        <v>1697</v>
      </c>
      <c r="AZ57" s="1120" t="s">
        <v>1285</v>
      </c>
      <c r="BE57" s="1120">
        <v>2055</v>
      </c>
      <c r="BJ57" s="1217" t="s">
        <v>1652</v>
      </c>
      <c r="BL57" s="1217" t="s">
        <v>1652</v>
      </c>
    </row>
    <row customHeight="1" ht="11.25">
      <c r="A58" s="1074" t="s">
        <v>1698</v>
      </c>
      <c r="D58" s="1118" t="s">
        <v>1699</v>
      </c>
      <c r="E58" s="1095" t="s">
        <v>98</v>
      </c>
      <c r="F58" s="1074" t="s">
        <v>1693</v>
      </c>
      <c r="AX58" s="1120" t="s">
        <v>1700</v>
      </c>
      <c r="BE58" s="1120">
        <v>2056</v>
      </c>
      <c r="BJ58" s="1217" t="s">
        <v>1656</v>
      </c>
      <c r="BL58" s="1217" t="s">
        <v>1656</v>
      </c>
    </row>
    <row customHeight="1" ht="11.25">
      <c r="A59" s="1074" t="s">
        <v>1701</v>
      </c>
      <c r="D59" s="1118" t="s">
        <v>129</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1041</v>
      </c>
    </row>
    <row customHeight="1" ht="11.25">
      <c r="A62" s="1074" t="s">
        <v>1711</v>
      </c>
      <c r="D62" s="1118" t="s">
        <v>128</v>
      </c>
      <c r="E62" s="1095">
        <v>30</v>
      </c>
      <c r="F62" s="1074" t="s">
        <v>1702</v>
      </c>
      <c r="AZ62" s="1120" t="s">
        <v>1286</v>
      </c>
      <c r="BE62" s="1120">
        <v>2060</v>
      </c>
      <c r="BL62" s="1217" t="s">
        <v>1043</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108</v>
      </c>
      <c r="BJ69" s="1068" t="s">
        <v>1727</v>
      </c>
      <c r="BK69" s="1117" t="s">
        <v>108</v>
      </c>
      <c r="BL69" s="1068" t="s">
        <v>1728</v>
      </c>
      <c r="BM69" s="1070" t="s">
        <v>108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16</v>
      </c>
      <c r="AZ72" s="1120" t="s">
        <v>19</v>
      </c>
      <c r="BE72" s="1120">
        <v>2070</v>
      </c>
      <c r="BH72" s="1068" t="s">
        <v>1740</v>
      </c>
      <c r="BJ72" s="1068" t="s">
        <v>1740</v>
      </c>
      <c r="BL72" s="1068" t="s">
        <v>1740</v>
      </c>
      <c r="BN72" s="1068" t="s">
        <v>1741</v>
      </c>
    </row>
    <row customHeight="1" ht="11.25">
      <c r="A73" s="1074" t="s">
        <v>1742</v>
      </c>
      <c r="BH73" s="1068" t="s">
        <v>1743</v>
      </c>
      <c r="BI73" s="1117" t="s">
        <v>98</v>
      </c>
      <c r="BJ73" s="1068" t="s">
        <v>1744</v>
      </c>
      <c r="BK73" s="1117" t="s">
        <v>98</v>
      </c>
      <c r="BL73" s="1068" t="s">
        <v>1745</v>
      </c>
      <c r="BM73" s="1070" t="s">
        <v>98</v>
      </c>
      <c r="BN73" s="1068" t="s">
        <v>1746</v>
      </c>
    </row>
    <row customHeight="1" ht="11.25">
      <c r="A74" s="1074" t="s">
        <v>1747</v>
      </c>
      <c r="BH74" s="1068" t="s">
        <v>1748</v>
      </c>
      <c r="BJ74" s="1068" t="s">
        <v>1749</v>
      </c>
      <c r="BL74" s="1068" t="s">
        <v>1750</v>
      </c>
      <c r="BN74" s="1068" t="s">
        <v>1751</v>
      </c>
    </row>
    <row customHeight="1" ht="11.25">
      <c r="A75" s="1074" t="s">
        <v>1752</v>
      </c>
      <c r="AZ75" s="1067" t="s">
        <v>1753</v>
      </c>
      <c r="BH75" s="1068" t="s">
        <v>1754</v>
      </c>
      <c r="BJ75" s="1068" t="s">
        <v>1754</v>
      </c>
      <c r="BL75" s="1068" t="s">
        <v>1754</v>
      </c>
    </row>
    <row customHeight="1" ht="11.25">
      <c r="A76" s="1074" t="s">
        <v>1755</v>
      </c>
      <c r="AZ76" s="1120" t="s">
        <v>1234</v>
      </c>
      <c r="BH76" s="1068" t="s">
        <v>1756</v>
      </c>
      <c r="BJ76" s="1068" t="s">
        <v>1757</v>
      </c>
      <c r="BL76" s="1068" t="s">
        <v>1758</v>
      </c>
    </row>
    <row customHeight="1" ht="11.25">
      <c r="A77" s="1074" t="s">
        <v>1759</v>
      </c>
      <c r="AZ77" s="1120" t="s">
        <v>1262</v>
      </c>
    </row>
    <row customHeight="1" ht="11.25">
      <c r="A78" s="1074" t="s">
        <v>1760</v>
      </c>
      <c r="AZ78" s="1120" t="s">
        <v>1294</v>
      </c>
    </row>
    <row customHeight="1" ht="11.25">
      <c r="A79" s="1074" t="s">
        <v>1761</v>
      </c>
      <c r="AZ79" s="1120" t="s">
        <v>1325</v>
      </c>
      <c r="BH79" s="1067" t="s">
        <v>1762</v>
      </c>
      <c r="BJ79" s="1067" t="s">
        <v>1763</v>
      </c>
      <c r="BL79" s="1067" t="s">
        <v>1764</v>
      </c>
    </row>
    <row customHeight="1" ht="11.25">
      <c r="A80" s="1074" t="s">
        <v>1765</v>
      </c>
      <c r="AZ80" s="1120" t="s">
        <v>1346</v>
      </c>
      <c r="BH80" s="1068" t="s">
        <v>1766</v>
      </c>
      <c r="BJ80" s="1068" t="s">
        <v>1767</v>
      </c>
      <c r="BL80" s="1068" t="s">
        <v>1768</v>
      </c>
    </row>
    <row customHeight="1" ht="11.25">
      <c r="A81" s="1074" t="s">
        <v>1769</v>
      </c>
      <c r="AZ81" s="1120" t="s">
        <v>1363</v>
      </c>
      <c r="BH81" s="1068" t="s">
        <v>1770</v>
      </c>
      <c r="BJ81" s="1068" t="s">
        <v>1771</v>
      </c>
      <c r="BL81" s="1068" t="s">
        <v>1772</v>
      </c>
    </row>
    <row customHeight="1" ht="11.25">
      <c r="A82" s="1074" t="s">
        <v>1773</v>
      </c>
      <c r="AZ82" s="1120" t="s">
        <v>1378</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1019</v>
      </c>
    </row>
    <row customHeight="1" ht="11.25">
      <c r="A91" s="1074" t="s">
        <v>1802</v>
      </c>
      <c r="AZ91" s="1120" t="s">
        <v>1055</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572</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496</v>
      </c>
    </row>
    <row customHeight="1" ht="11.25">
      <c r="AZ116" s="1901" t="s">
        <v>1844</v>
      </c>
      <c r="BA116" s="1902" t="s">
        <v>1845</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97DF9-9A83-6B34-0F8B-CF7AA71DEB6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488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308</v>
      </c>
      <c r="G13" s="474"/>
      <c r="H13" s="1533"/>
      <c r="J13" s="455">
        <v>19</v>
      </c>
    </row>
    <row customHeight="1" ht="19.95">
      <c r="A14" s="502"/>
      <c r="B14" s="502"/>
      <c r="C14" s="457"/>
      <c r="D14" s="1523" t="s">
        <v>709</v>
      </c>
      <c r="E14" s="1524" t="s">
        <v>1862</v>
      </c>
      <c r="F14" s="1526"/>
      <c r="G14" s="1525" t="s">
        <v>1863</v>
      </c>
      <c r="H14" s="1533"/>
      <c r="J14" s="455">
        <v>19</v>
      </c>
    </row>
    <row customHeight="1" ht="19.95">
      <c r="A15" s="502"/>
      <c r="B15" s="502"/>
      <c r="C15" s="457"/>
      <c r="D15" s="1523" t="s">
        <v>309</v>
      </c>
      <c r="E15" s="1524" t="s">
        <v>1864</v>
      </c>
      <c r="F15" s="1526"/>
      <c r="G15" s="1525" t="s">
        <v>1865</v>
      </c>
      <c r="H15" s="1533"/>
      <c r="J15" s="455">
        <v>19</v>
      </c>
    </row>
    <row customHeight="1" ht="24">
      <c r="A16" s="502"/>
      <c r="B16" s="502"/>
      <c r="C16" s="457"/>
      <c r="D16" s="1523" t="s">
        <v>312</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98</v>
      </c>
      <c r="E19" s="1527" t="s">
        <v>1871</v>
      </c>
      <c r="F19" s="1521" t="s">
        <v>308</v>
      </c>
      <c r="G19" s="2471" t="s">
        <v>1872</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84D4-6719-3AA7-22D4-551E976B76D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488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31118-B3DC-3549-A417-6663298E77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488</v>
      </c>
      <c r="E2" s="1889"/>
      <c r="F2" s="1892" t="str">
        <f>IF(ROIV_INFO_NAME="","",ROIV_INFO_NAME)</f>
        <v>Муниципальное унитарное предприятие "Невельские коммунальные сети"</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5F9D-1C83-9337-83B7-AF94CADB0D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488</v>
      </c>
      <c r="E2" s="1904"/>
      <c r="F2" s="1906" t="str">
        <f>IF(ROIV_INFO_NAME="","",ROIV_INFO_NAME)</f>
        <v>Муниципальное унитарное предприятие "Невельские коммунальные сети"</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38363-A8D7-E0A3-EB6D-439D49E791B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488</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488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B8E36-E159-3C0A-6832-8C324402AA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392</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28</v>
      </c>
      <c r="C12" s="126"/>
      <c r="D12" s="128" t="s">
        <v>108</v>
      </c>
      <c r="E12" s="381"/>
      <c r="F12" s="381"/>
      <c r="G12" s="1734" t="s">
        <v>28</v>
      </c>
      <c r="H12" s="382"/>
      <c r="I12" s="2169" t="s">
        <v>1899</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5CF24-B97D-A8DE-57FB-F553C76CAD5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FE469-193A-19FA-510C-4B2FC1AF8DF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7013-D177-0709-22B1-E82616BA392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DC7B-BA67-97CD-875C-6305CC2C47E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488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488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116</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116</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488</v>
      </c>
      <c r="L34" s="1729" t="s">
        <v>108</v>
      </c>
      <c r="M34" s="811"/>
      <c r="N34" s="812"/>
      <c r="O34" s="604"/>
      <c r="P34" s="604"/>
      <c r="Q34" s="604"/>
      <c r="R34" s="604"/>
      <c r="S34" s="604"/>
      <c r="T34" s="604"/>
      <c r="U34" s="605"/>
      <c r="V34" s="604"/>
      <c r="W34" s="604"/>
      <c r="X34" s="595"/>
      <c r="Y34" s="595" t="s">
        <v>116</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108</v>
      </c>
      <c r="G139" s="2575" t="s">
        <v>28</v>
      </c>
      <c r="H139" s="289"/>
      <c r="I139" s="637" t="s">
        <v>108</v>
      </c>
      <c r="J139" s="1807" t="s">
        <v>1941</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2318E-8ADB-B448-08DB-93FF5B054C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808</v>
      </c>
      <c r="E1" s="980" t="s">
        <v>854</v>
      </c>
      <c r="F1" s="980" t="s">
        <v>907</v>
      </c>
      <c r="G1" s="980" t="s">
        <v>894</v>
      </c>
      <c r="H1" s="980" t="s">
        <v>1626</v>
      </c>
    </row>
    <row customHeight="1" ht="9">
      <c r="A2" s="983" t="s">
        <v>1952</v>
      </c>
      <c r="B2" s="983"/>
      <c r="C2" s="984" t="str">
        <f>INDEX(TEMPLATE_NUMBER_FORM_LIST,MATCH(TEMPLATE_SPHERE,TEMPLATE_SPHERE_LIST,0))</f>
        <v>10</v>
      </c>
      <c r="D2" s="983" t="s">
        <v>1475</v>
      </c>
      <c r="E2" s="983" t="s">
        <v>147</v>
      </c>
      <c r="F2" s="985" t="s">
        <v>147</v>
      </c>
      <c r="G2" s="983" t="s">
        <v>147</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7E1614-66DE-314E-37E1-59C6DB3B43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808</v>
      </c>
      <c r="D2" s="841" t="s">
        <v>854</v>
      </c>
      <c r="E2" s="841" t="s">
        <v>907</v>
      </c>
      <c r="F2" s="841" t="s">
        <v>894</v>
      </c>
      <c r="G2" s="841" t="s">
        <v>1626</v>
      </c>
      <c r="H2" s="843"/>
      <c r="I2" s="843"/>
      <c r="J2" s="843"/>
      <c r="K2" s="843"/>
      <c r="L2" s="843"/>
      <c r="M2" s="843"/>
      <c r="N2" s="843"/>
      <c r="O2" s="841" t="s">
        <v>808</v>
      </c>
      <c r="P2" s="841" t="s">
        <v>854</v>
      </c>
      <c r="Q2" s="841" t="s">
        <v>894</v>
      </c>
      <c r="R2" s="841" t="s">
        <v>907</v>
      </c>
      <c r="S2" s="841" t="s">
        <v>1626</v>
      </c>
      <c r="T2" s="841" t="s">
        <v>808</v>
      </c>
      <c r="U2" s="841" t="s">
        <v>854</v>
      </c>
      <c r="V2" s="841" t="s">
        <v>894</v>
      </c>
      <c r="W2" s="841" t="s">
        <v>907</v>
      </c>
      <c r="X2" s="841" t="s">
        <v>1626</v>
      </c>
      <c r="Y2" s="841"/>
      <c r="Z2" s="841" t="s">
        <v>808</v>
      </c>
      <c r="AA2" s="850" t="s">
        <v>854</v>
      </c>
      <c r="AB2" s="841" t="s">
        <v>894</v>
      </c>
      <c r="AC2" s="841" t="s">
        <v>907</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709</v>
      </c>
      <c r="P20" s="957" t="s">
        <v>709</v>
      </c>
      <c r="Q20" s="957" t="s">
        <v>709</v>
      </c>
      <c r="R20" s="957" t="s">
        <v>709</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2065</v>
      </c>
      <c r="U25" s="846" t="s">
        <v>2065</v>
      </c>
      <c r="V25" s="846" t="s">
        <v>2065</v>
      </c>
      <c r="W25" s="846" t="s">
        <v>2065</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2066</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2068</v>
      </c>
      <c r="R27" s="957" t="s">
        <v>721</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732</v>
      </c>
      <c r="Q31" s="957" t="s">
        <v>2075</v>
      </c>
      <c r="R31" s="957" t="s">
        <v>732</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734</v>
      </c>
      <c r="Q32" s="957" t="s">
        <v>2078</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746</v>
      </c>
      <c r="P39" s="957" t="s">
        <v>740</v>
      </c>
      <c r="Q39" s="957" t="s">
        <v>746</v>
      </c>
      <c r="R39" s="957" t="s">
        <v>740</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742</v>
      </c>
      <c r="Q40" s="957" t="s">
        <v>2101</v>
      </c>
      <c r="R40" s="957" t="s">
        <v>742</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746</v>
      </c>
      <c r="Q43" s="957" t="s">
        <v>2112</v>
      </c>
      <c r="R43" s="957" t="s">
        <v>746</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98</v>
      </c>
      <c r="Q59" s="957" t="s">
        <v>98</v>
      </c>
      <c r="R59" s="957" t="s">
        <v>98</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146</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147</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148</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146</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147</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148</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146</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146</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147</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148</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149</v>
      </c>
      <c r="P88" s="957"/>
      <c r="Q88" s="957"/>
      <c r="R88" s="957"/>
      <c r="S88" s="957"/>
      <c r="T88" s="843" t="s">
        <v>667</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150</v>
      </c>
      <c r="P89" s="957" t="s">
        <v>149</v>
      </c>
      <c r="Q89" s="957" t="s">
        <v>149</v>
      </c>
      <c r="R89" s="957" t="s">
        <v>147</v>
      </c>
      <c r="S89" s="957"/>
      <c r="T89" s="843" t="s">
        <v>675</v>
      </c>
      <c r="U89" s="843" t="s">
        <v>675</v>
      </c>
      <c r="V89" s="843" t="s">
        <v>675</v>
      </c>
      <c r="W89" s="843" t="s">
        <v>675</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151</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150</v>
      </c>
      <c r="Q91" s="957" t="s">
        <v>150</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151</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2229</v>
      </c>
      <c r="D148" s="843" t="s">
        <v>1569</v>
      </c>
      <c r="E148" s="843" t="s">
        <v>1670</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0446A-C773-0637-7D37-9E3B41EDEFD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45778.57576388889</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811-2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2234</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132</v>
      </c>
      <c r="B17" s="1370" t="s">
        <v>133</v>
      </c>
      <c r="C17" s="1370" t="s">
        <v>134</v>
      </c>
      <c r="D17" s="1370" t="s">
        <v>135</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166</v>
      </c>
      <c r="B19" s="1363" t="s">
        <v>167</v>
      </c>
      <c r="C19" s="1363" t="s">
        <v>168</v>
      </c>
      <c r="D19" s="1363" t="s">
        <v>169</v>
      </c>
      <c r="E19" s="1363"/>
      <c r="F19" s="1365"/>
      <c r="G19" s="1365"/>
      <c r="H19" s="1365"/>
      <c r="I19" s="361"/>
      <c r="J19" s="360"/>
      <c r="K19" s="355"/>
      <c r="L19" s="1293">
        <f>INDEX(PT_DIFFERENTIATION_NUM_NTAR,MATCH(A19,PT_DIFFERENTIATION_NTAR_ID,0))</f>
        <v>0</v>
      </c>
      <c r="M19" s="298" t="s">
        <v>121</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166</v>
      </c>
      <c r="B20" s="1363" t="s">
        <v>167</v>
      </c>
      <c r="C20" s="1363" t="s">
        <v>168</v>
      </c>
      <c r="D20" s="1363" t="s">
        <v>169</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166</v>
      </c>
      <c r="B21" s="1363" t="s">
        <v>167</v>
      </c>
      <c r="C21" s="1363" t="s">
        <v>168</v>
      </c>
      <c r="D21" s="1363" t="s">
        <v>169</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166</v>
      </c>
      <c r="B22" s="1363" t="s">
        <v>167</v>
      </c>
      <c r="C22" s="1363" t="s">
        <v>168</v>
      </c>
      <c r="D22" s="1363" t="s">
        <v>169</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166</v>
      </c>
      <c r="B23" s="1363" t="s">
        <v>167</v>
      </c>
      <c r="C23" s="1363" t="s">
        <v>168</v>
      </c>
      <c r="D23" s="1363" t="s">
        <v>169</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166</v>
      </c>
      <c r="B24" s="1363" t="s">
        <v>167</v>
      </c>
      <c r="C24" s="1363" t="s">
        <v>168</v>
      </c>
      <c r="D24" s="1363" t="s">
        <v>169</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166</v>
      </c>
      <c r="B25" s="1363" t="s">
        <v>167</v>
      </c>
      <c r="C25" s="1363" t="s">
        <v>168</v>
      </c>
      <c r="D25" s="1363" t="s">
        <v>169</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166</v>
      </c>
      <c r="B26" s="1363" t="s">
        <v>167</v>
      </c>
      <c r="C26" s="1363" t="s">
        <v>168</v>
      </c>
      <c r="D26" s="1363" t="s">
        <v>169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166</v>
      </c>
      <c r="B27" s="1363" t="s">
        <v>167</v>
      </c>
      <c r="C27" s="1363" t="s">
        <v>168</v>
      </c>
      <c r="D27" s="1363" t="s">
        <v>169</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166</v>
      </c>
      <c r="B28" s="1363" t="s">
        <v>167</v>
      </c>
      <c r="C28" s="1363" t="s">
        <v>168</v>
      </c>
      <c r="D28" s="1363" t="s">
        <v>169</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166</v>
      </c>
      <c r="B29" s="1363" t="s">
        <v>167</v>
      </c>
      <c r="C29" s="1363" t="s">
        <v>168</v>
      </c>
      <c r="D29" s="1363" t="s">
        <v>169</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166</v>
      </c>
      <c r="B30" s="1363" t="s">
        <v>167</v>
      </c>
      <c r="C30" s="1363" t="s">
        <v>168</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166</v>
      </c>
      <c r="B31" s="1363" t="s">
        <v>167</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696BD-0D49-E42A-020C-E8A65D1D03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B4831-032D-8CD4-554B-058F1DBFEE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D086-5F14-4F3A-D942-61C61DFF96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4941D-B756-3CEB-7989-2093F790DD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58DAC-0BA3-A504-3FA8-8C7D1EA9BB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78D6-08DA-865D-8AE8-193CC5D45A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343BA-732E-9626-A7D1-866D54D307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CA95E-7B05-6EDC-717D-4FE4B5C3998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46C1-ACE7-177A-0AE5-DECD13C0B13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2006</v>
      </c>
      <c r="D5" s="2625" t="s">
        <v>2243</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27E4-E56E-3216-0349-6872341565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238EA-791E-BC07-DCF8-09362CC3DB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28C5-551B-4049-EEA7-AD0DCC2B1A45}"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28</v>
      </c>
      <c r="H2" s="1850" t="s">
        <v>28</v>
      </c>
      <c r="I2" s="1850" t="s">
        <v>808</v>
      </c>
    </row>
    <row customHeight="1" ht="11.25">
      <c r="A3" s="1850" t="s">
        <v>2253</v>
      </c>
      <c r="B3" s="1850" t="s">
        <v>16</v>
      </c>
      <c r="C3" s="1850" t="s">
        <v>2258</v>
      </c>
      <c r="D3" s="1850" t="s">
        <v>2259</v>
      </c>
      <c r="E3" s="1850" t="s">
        <v>2260</v>
      </c>
      <c r="F3" s="1850" t="s">
        <v>2261</v>
      </c>
      <c r="G3" s="1850" t="s">
        <v>28</v>
      </c>
      <c r="H3" s="1850" t="s">
        <v>28</v>
      </c>
      <c r="I3" s="1850" t="s">
        <v>808</v>
      </c>
    </row>
    <row customHeight="1" ht="11.25">
      <c r="A4" s="1850" t="s">
        <v>2253</v>
      </c>
      <c r="B4" s="1850" t="s">
        <v>16</v>
      </c>
      <c r="C4" s="1850" t="s">
        <v>2262</v>
      </c>
      <c r="D4" s="1850" t="s">
        <v>2263</v>
      </c>
      <c r="E4" s="1850" t="s">
        <v>2264</v>
      </c>
      <c r="F4" s="1850" t="s">
        <v>2265</v>
      </c>
      <c r="G4" s="1850" t="s">
        <v>28</v>
      </c>
      <c r="H4" s="1850" t="s">
        <v>28</v>
      </c>
      <c r="I4" s="1850" t="s">
        <v>808</v>
      </c>
    </row>
    <row customHeight="1" ht="11.25">
      <c r="A5" s="1850" t="s">
        <v>2253</v>
      </c>
      <c r="B5" s="1850" t="s">
        <v>16</v>
      </c>
      <c r="C5" s="1850" t="s">
        <v>2266</v>
      </c>
      <c r="D5" s="1850" t="s">
        <v>2267</v>
      </c>
      <c r="E5" s="1850" t="s">
        <v>2268</v>
      </c>
      <c r="F5" s="1850" t="s">
        <v>2265</v>
      </c>
      <c r="G5" s="1850" t="s">
        <v>28</v>
      </c>
      <c r="H5" s="1850" t="s">
        <v>28</v>
      </c>
      <c r="I5" s="1850" t="s">
        <v>808</v>
      </c>
    </row>
    <row customHeight="1" ht="11.25">
      <c r="A6" s="1850" t="s">
        <v>2253</v>
      </c>
      <c r="B6" s="1850" t="s">
        <v>16</v>
      </c>
      <c r="C6" s="1850" t="s">
        <v>2269</v>
      </c>
      <c r="D6" s="1850" t="s">
        <v>2270</v>
      </c>
      <c r="E6" s="1850" t="s">
        <v>2271</v>
      </c>
      <c r="F6" s="1850" t="s">
        <v>2272</v>
      </c>
      <c r="G6" s="1850" t="s">
        <v>28</v>
      </c>
      <c r="H6" s="1850" t="s">
        <v>28</v>
      </c>
      <c r="I6" s="1850" t="s">
        <v>808</v>
      </c>
    </row>
    <row customHeight="1" ht="11.25">
      <c r="A7" s="1850" t="s">
        <v>2253</v>
      </c>
      <c r="B7" s="1850" t="s">
        <v>16</v>
      </c>
      <c r="C7" s="1850" t="s">
        <v>2273</v>
      </c>
      <c r="D7" s="1850" t="s">
        <v>2274</v>
      </c>
      <c r="E7" s="1850" t="s">
        <v>2275</v>
      </c>
      <c r="F7" s="1850" t="s">
        <v>2276</v>
      </c>
      <c r="G7" s="1850" t="s">
        <v>28</v>
      </c>
      <c r="H7" s="1850" t="s">
        <v>28</v>
      </c>
      <c r="I7" s="1850" t="s">
        <v>808</v>
      </c>
    </row>
    <row customHeight="1" ht="11.25">
      <c r="A8" s="1850" t="s">
        <v>2253</v>
      </c>
      <c r="B8" s="1850" t="s">
        <v>16</v>
      </c>
      <c r="C8" s="1850" t="s">
        <v>2277</v>
      </c>
      <c r="D8" s="1850" t="s">
        <v>2278</v>
      </c>
      <c r="E8" s="1850" t="s">
        <v>2279</v>
      </c>
      <c r="F8" s="1850" t="s">
        <v>2280</v>
      </c>
      <c r="G8" s="1850" t="s">
        <v>28</v>
      </c>
      <c r="H8" s="1850" t="s">
        <v>28</v>
      </c>
      <c r="I8" s="1850" t="s">
        <v>808</v>
      </c>
    </row>
    <row customHeight="1" ht="11.25">
      <c r="A9" s="1850" t="s">
        <v>2253</v>
      </c>
      <c r="B9" s="1850" t="s">
        <v>16</v>
      </c>
      <c r="C9" s="1850" t="s">
        <v>2281</v>
      </c>
      <c r="D9" s="1850" t="s">
        <v>2282</v>
      </c>
      <c r="E9" s="1850" t="s">
        <v>2283</v>
      </c>
      <c r="F9" s="1850" t="s">
        <v>2257</v>
      </c>
      <c r="G9" s="1850" t="s">
        <v>28</v>
      </c>
      <c r="H9" s="1850" t="s">
        <v>28</v>
      </c>
      <c r="I9" s="1850" t="s">
        <v>808</v>
      </c>
    </row>
    <row customHeight="1" ht="11.25">
      <c r="A10" s="1850" t="s">
        <v>2253</v>
      </c>
      <c r="B10" s="1850" t="s">
        <v>16</v>
      </c>
      <c r="C10" s="1850" t="s">
        <v>2284</v>
      </c>
      <c r="D10" s="1850" t="s">
        <v>2285</v>
      </c>
      <c r="E10" s="1850" t="s">
        <v>2286</v>
      </c>
      <c r="F10" s="1850" t="s">
        <v>2287</v>
      </c>
      <c r="G10" s="1850" t="s">
        <v>28</v>
      </c>
      <c r="H10" s="1850" t="s">
        <v>28</v>
      </c>
      <c r="I10" s="1850" t="s">
        <v>808</v>
      </c>
    </row>
    <row customHeight="1" ht="11.25">
      <c r="A11" s="1850" t="s">
        <v>2253</v>
      </c>
      <c r="B11" s="1850" t="s">
        <v>16</v>
      </c>
      <c r="C11" s="1850" t="s">
        <v>2288</v>
      </c>
      <c r="D11" s="1850" t="s">
        <v>2289</v>
      </c>
      <c r="E11" s="1850" t="s">
        <v>2290</v>
      </c>
      <c r="F11" s="1850" t="s">
        <v>2257</v>
      </c>
      <c r="G11" s="1850" t="s">
        <v>28</v>
      </c>
      <c r="H11" s="1850" t="s">
        <v>28</v>
      </c>
      <c r="I11" s="1850" t="s">
        <v>808</v>
      </c>
    </row>
    <row customHeight="1" ht="11.25">
      <c r="A12" s="1850" t="s">
        <v>2253</v>
      </c>
      <c r="B12" s="1850" t="s">
        <v>16</v>
      </c>
      <c r="C12" s="1850" t="s">
        <v>2291</v>
      </c>
      <c r="D12" s="1850" t="s">
        <v>2292</v>
      </c>
      <c r="E12" s="1850" t="s">
        <v>2293</v>
      </c>
      <c r="F12" s="1850" t="s">
        <v>2272</v>
      </c>
      <c r="G12" s="1850" t="s">
        <v>2294</v>
      </c>
      <c r="H12" s="1850" t="s">
        <v>28</v>
      </c>
      <c r="I12" s="1850" t="s">
        <v>808</v>
      </c>
    </row>
    <row customHeight="1" ht="11.25">
      <c r="A13" s="1850" t="s">
        <v>2253</v>
      </c>
      <c r="B13" s="1850" t="s">
        <v>16</v>
      </c>
      <c r="C13" s="1850" t="s">
        <v>2295</v>
      </c>
      <c r="D13" s="1850" t="s">
        <v>2296</v>
      </c>
      <c r="E13" s="1850" t="s">
        <v>2297</v>
      </c>
      <c r="F13" s="1850" t="s">
        <v>2298</v>
      </c>
      <c r="G13" s="1850" t="s">
        <v>28</v>
      </c>
      <c r="H13" s="1850" t="s">
        <v>28</v>
      </c>
      <c r="I13" s="1850" t="s">
        <v>808</v>
      </c>
    </row>
    <row customHeight="1" ht="11.25">
      <c r="A14" s="1850" t="s">
        <v>2253</v>
      </c>
      <c r="B14" s="1850" t="s">
        <v>16</v>
      </c>
      <c r="C14" s="1850" t="s">
        <v>2299</v>
      </c>
      <c r="D14" s="1850" t="s">
        <v>2300</v>
      </c>
      <c r="E14" s="1850" t="s">
        <v>2301</v>
      </c>
      <c r="F14" s="1850" t="s">
        <v>2298</v>
      </c>
      <c r="G14" s="1850" t="s">
        <v>28</v>
      </c>
      <c r="H14" s="1850" t="s">
        <v>28</v>
      </c>
      <c r="I14" s="1850" t="s">
        <v>808</v>
      </c>
    </row>
    <row customHeight="1" ht="11.25">
      <c r="A15" s="1850" t="s">
        <v>2253</v>
      </c>
      <c r="B15" s="1850" t="s">
        <v>16</v>
      </c>
      <c r="C15" s="1850" t="s">
        <v>2302</v>
      </c>
      <c r="D15" s="1850" t="s">
        <v>2303</v>
      </c>
      <c r="E15" s="1850" t="s">
        <v>2304</v>
      </c>
      <c r="F15" s="1850" t="s">
        <v>2305</v>
      </c>
      <c r="G15" s="1850" t="s">
        <v>28</v>
      </c>
      <c r="H15" s="1850" t="s">
        <v>28</v>
      </c>
      <c r="I15" s="1850" t="s">
        <v>808</v>
      </c>
    </row>
    <row customHeight="1" ht="11.25">
      <c r="A16" s="1850" t="s">
        <v>2253</v>
      </c>
      <c r="B16" s="1850" t="s">
        <v>16</v>
      </c>
      <c r="C16" s="1850" t="s">
        <v>2306</v>
      </c>
      <c r="D16" s="1850" t="s">
        <v>2307</v>
      </c>
      <c r="E16" s="1850" t="s">
        <v>2308</v>
      </c>
      <c r="F16" s="1850" t="s">
        <v>2309</v>
      </c>
      <c r="G16" s="1850" t="s">
        <v>28</v>
      </c>
      <c r="H16" s="1850" t="s">
        <v>28</v>
      </c>
      <c r="I16" s="1850" t="s">
        <v>808</v>
      </c>
    </row>
    <row customHeight="1" ht="11.25">
      <c r="A17" s="1850" t="s">
        <v>2253</v>
      </c>
      <c r="B17" s="1850" t="s">
        <v>16</v>
      </c>
      <c r="C17" s="1850" t="s">
        <v>2310</v>
      </c>
      <c r="D17" s="1850" t="s">
        <v>2311</v>
      </c>
      <c r="E17" s="1850" t="s">
        <v>2312</v>
      </c>
      <c r="F17" s="1850" t="s">
        <v>2313</v>
      </c>
      <c r="G17" s="1850" t="s">
        <v>28</v>
      </c>
      <c r="H17" s="1850" t="s">
        <v>28</v>
      </c>
      <c r="I17" s="1850" t="s">
        <v>808</v>
      </c>
    </row>
    <row customHeight="1" ht="11.25">
      <c r="A18" s="1850" t="s">
        <v>2253</v>
      </c>
      <c r="B18" s="1850" t="s">
        <v>16</v>
      </c>
      <c r="C18" s="1850" t="s">
        <v>2314</v>
      </c>
      <c r="D18" s="1850" t="s">
        <v>2315</v>
      </c>
      <c r="E18" s="1850" t="s">
        <v>2316</v>
      </c>
      <c r="F18" s="1850" t="s">
        <v>2257</v>
      </c>
      <c r="G18" s="1850" t="s">
        <v>28</v>
      </c>
      <c r="H18" s="1850" t="s">
        <v>28</v>
      </c>
      <c r="I18" s="1850" t="s">
        <v>808</v>
      </c>
    </row>
    <row customHeight="1" ht="11.25">
      <c r="A19" s="1850" t="s">
        <v>2253</v>
      </c>
      <c r="B19" s="1850" t="s">
        <v>16</v>
      </c>
      <c r="C19" s="1850" t="s">
        <v>2317</v>
      </c>
      <c r="D19" s="1850" t="s">
        <v>2318</v>
      </c>
      <c r="E19" s="1850" t="s">
        <v>2319</v>
      </c>
      <c r="F19" s="1850" t="s">
        <v>2320</v>
      </c>
      <c r="G19" s="1850" t="s">
        <v>2321</v>
      </c>
      <c r="H19" s="1850" t="s">
        <v>28</v>
      </c>
      <c r="I19" s="1850" t="s">
        <v>808</v>
      </c>
    </row>
    <row customHeight="1" ht="11.25">
      <c r="A20" s="1850" t="s">
        <v>2253</v>
      </c>
      <c r="B20" s="1850" t="s">
        <v>16</v>
      </c>
      <c r="C20" s="1850" t="s">
        <v>2322</v>
      </c>
      <c r="D20" s="1850" t="s">
        <v>2323</v>
      </c>
      <c r="E20" s="1850" t="s">
        <v>2324</v>
      </c>
      <c r="F20" s="1850" t="s">
        <v>2280</v>
      </c>
      <c r="G20" s="1850" t="s">
        <v>28</v>
      </c>
      <c r="H20" s="1850" t="s">
        <v>28</v>
      </c>
      <c r="I20" s="1850" t="s">
        <v>808</v>
      </c>
    </row>
    <row customHeight="1" ht="11.25">
      <c r="A21" s="1850" t="s">
        <v>2253</v>
      </c>
      <c r="B21" s="1850" t="s">
        <v>16</v>
      </c>
      <c r="C21" s="1850" t="s">
        <v>2325</v>
      </c>
      <c r="D21" s="1850" t="s">
        <v>2326</v>
      </c>
      <c r="E21" s="1850" t="s">
        <v>2327</v>
      </c>
      <c r="F21" s="1850" t="s">
        <v>2328</v>
      </c>
      <c r="G21" s="1850" t="s">
        <v>2329</v>
      </c>
      <c r="H21" s="1850" t="s">
        <v>28</v>
      </c>
      <c r="I21" s="1850" t="s">
        <v>808</v>
      </c>
    </row>
    <row customHeight="1" ht="11.25">
      <c r="A22" s="1850" t="s">
        <v>2253</v>
      </c>
      <c r="B22" s="1850" t="s">
        <v>16</v>
      </c>
      <c r="C22" s="1850" t="s">
        <v>2330</v>
      </c>
      <c r="D22" s="1850" t="s">
        <v>2331</v>
      </c>
      <c r="E22" s="1850" t="s">
        <v>2332</v>
      </c>
      <c r="F22" s="1850" t="s">
        <v>2276</v>
      </c>
      <c r="G22" s="1850" t="s">
        <v>28</v>
      </c>
      <c r="H22" s="1850" t="s">
        <v>28</v>
      </c>
      <c r="I22" s="1850" t="s">
        <v>808</v>
      </c>
    </row>
    <row customHeight="1" ht="11.25">
      <c r="A23" s="1850" t="s">
        <v>2253</v>
      </c>
      <c r="B23" s="1850" t="s">
        <v>16</v>
      </c>
      <c r="C23" s="1850" t="s">
        <v>2333</v>
      </c>
      <c r="D23" s="1850" t="s">
        <v>2334</v>
      </c>
      <c r="E23" s="1850" t="s">
        <v>2335</v>
      </c>
      <c r="F23" s="1850" t="s">
        <v>2265</v>
      </c>
      <c r="G23" s="1850" t="s">
        <v>2336</v>
      </c>
      <c r="H23" s="1850" t="s">
        <v>28</v>
      </c>
      <c r="I23" s="1850" t="s">
        <v>808</v>
      </c>
    </row>
    <row customHeight="1" ht="11.25">
      <c r="A24" s="1850" t="s">
        <v>2253</v>
      </c>
      <c r="B24" s="1850" t="s">
        <v>16</v>
      </c>
      <c r="C24" s="1850" t="s">
        <v>2337</v>
      </c>
      <c r="D24" s="1850" t="s">
        <v>2334</v>
      </c>
      <c r="E24" s="1850" t="s">
        <v>2338</v>
      </c>
      <c r="F24" s="1850" t="s">
        <v>2339</v>
      </c>
      <c r="G24" s="1850" t="s">
        <v>2340</v>
      </c>
      <c r="H24" s="1850" t="s">
        <v>28</v>
      </c>
      <c r="I24" s="1850" t="s">
        <v>808</v>
      </c>
    </row>
    <row customHeight="1" ht="11.25">
      <c r="A25" s="1850" t="s">
        <v>2253</v>
      </c>
      <c r="B25" s="1850" t="s">
        <v>16</v>
      </c>
      <c r="C25" s="1850" t="s">
        <v>2341</v>
      </c>
      <c r="D25" s="1850" t="s">
        <v>2342</v>
      </c>
      <c r="E25" s="1850" t="s">
        <v>2343</v>
      </c>
      <c r="F25" s="1850" t="s">
        <v>2339</v>
      </c>
      <c r="G25" s="1850" t="s">
        <v>2344</v>
      </c>
      <c r="H25" s="1850" t="s">
        <v>28</v>
      </c>
      <c r="I25" s="1850" t="s">
        <v>808</v>
      </c>
    </row>
    <row customHeight="1" ht="11.25">
      <c r="A26" s="1850" t="s">
        <v>2253</v>
      </c>
      <c r="B26" s="1850" t="s">
        <v>16</v>
      </c>
      <c r="C26" s="1850" t="s">
        <v>2345</v>
      </c>
      <c r="D26" s="1850" t="s">
        <v>2346</v>
      </c>
      <c r="E26" s="1850" t="s">
        <v>2347</v>
      </c>
      <c r="F26" s="1850" t="s">
        <v>2328</v>
      </c>
      <c r="G26" s="1850" t="s">
        <v>28</v>
      </c>
      <c r="H26" s="1850" t="s">
        <v>28</v>
      </c>
      <c r="I26" s="1850" t="s">
        <v>808</v>
      </c>
    </row>
    <row customHeight="1" ht="11.25">
      <c r="A27" s="1850" t="s">
        <v>2253</v>
      </c>
      <c r="B27" s="1850" t="s">
        <v>16</v>
      </c>
      <c r="C27" s="1850" t="s">
        <v>2348</v>
      </c>
      <c r="D27" s="1850" t="s">
        <v>2349</v>
      </c>
      <c r="E27" s="1850" t="s">
        <v>2350</v>
      </c>
      <c r="F27" s="1850" t="s">
        <v>2351</v>
      </c>
      <c r="G27" s="1850" t="s">
        <v>28</v>
      </c>
      <c r="H27" s="1850" t="s">
        <v>28</v>
      </c>
      <c r="I27" s="1850" t="s">
        <v>808</v>
      </c>
    </row>
    <row customHeight="1" ht="11.25">
      <c r="A28" s="1850" t="s">
        <v>2253</v>
      </c>
      <c r="B28" s="1850" t="s">
        <v>16</v>
      </c>
      <c r="C28" s="1850" t="s">
        <v>2352</v>
      </c>
      <c r="D28" s="1850" t="s">
        <v>2353</v>
      </c>
      <c r="E28" s="1850" t="s">
        <v>2354</v>
      </c>
      <c r="F28" s="1850" t="s">
        <v>2328</v>
      </c>
      <c r="G28" s="1850" t="s">
        <v>2355</v>
      </c>
      <c r="H28" s="1850" t="s">
        <v>28</v>
      </c>
      <c r="I28" s="1850" t="s">
        <v>808</v>
      </c>
    </row>
    <row customHeight="1" ht="11.25">
      <c r="A29" s="1850" t="s">
        <v>2253</v>
      </c>
      <c r="B29" s="1850" t="s">
        <v>16</v>
      </c>
      <c r="C29" s="1850" t="s">
        <v>2356</v>
      </c>
      <c r="D29" s="1850" t="s">
        <v>2357</v>
      </c>
      <c r="E29" s="1850" t="s">
        <v>2358</v>
      </c>
      <c r="F29" s="1850" t="s">
        <v>2298</v>
      </c>
      <c r="G29" s="1850" t="s">
        <v>2359</v>
      </c>
      <c r="H29" s="1850" t="s">
        <v>28</v>
      </c>
      <c r="I29" s="1850" t="s">
        <v>808</v>
      </c>
    </row>
    <row customHeight="1" ht="11.25">
      <c r="A30" s="1850" t="s">
        <v>2253</v>
      </c>
      <c r="B30" s="1850" t="s">
        <v>16</v>
      </c>
      <c r="C30" s="1850" t="s">
        <v>2360</v>
      </c>
      <c r="D30" s="1850" t="s">
        <v>2361</v>
      </c>
      <c r="E30" s="1850" t="s">
        <v>2362</v>
      </c>
      <c r="F30" s="1850" t="s">
        <v>2339</v>
      </c>
      <c r="G30" s="1850" t="s">
        <v>2363</v>
      </c>
      <c r="H30" s="1850" t="s">
        <v>28</v>
      </c>
      <c r="I30" s="1850" t="s">
        <v>808</v>
      </c>
    </row>
    <row customHeight="1" ht="11.25">
      <c r="A31" s="1850" t="s">
        <v>2253</v>
      </c>
      <c r="B31" s="1850" t="s">
        <v>16</v>
      </c>
      <c r="C31" s="1850" t="s">
        <v>2364</v>
      </c>
      <c r="D31" s="1850" t="s">
        <v>2365</v>
      </c>
      <c r="E31" s="1850" t="s">
        <v>2366</v>
      </c>
      <c r="F31" s="1850" t="s">
        <v>2272</v>
      </c>
      <c r="G31" s="1850" t="s">
        <v>2367</v>
      </c>
      <c r="H31" s="1850" t="s">
        <v>28</v>
      </c>
      <c r="I31" s="1850" t="s">
        <v>808</v>
      </c>
    </row>
    <row customHeight="1" ht="11.25">
      <c r="A32" s="1850" t="s">
        <v>2253</v>
      </c>
      <c r="B32" s="1850" t="s">
        <v>16</v>
      </c>
      <c r="C32" s="1850" t="s">
        <v>2368</v>
      </c>
      <c r="D32" s="1850" t="s">
        <v>2369</v>
      </c>
      <c r="E32" s="1850" t="s">
        <v>2370</v>
      </c>
      <c r="F32" s="1850" t="s">
        <v>2371</v>
      </c>
      <c r="G32" s="1850" t="s">
        <v>28</v>
      </c>
      <c r="H32" s="1850" t="s">
        <v>28</v>
      </c>
      <c r="I32" s="1850" t="s">
        <v>808</v>
      </c>
    </row>
    <row customHeight="1" ht="11.25">
      <c r="A33" s="1850" t="s">
        <v>2253</v>
      </c>
      <c r="B33" s="1850" t="s">
        <v>16</v>
      </c>
      <c r="C33" s="1850" t="s">
        <v>2372</v>
      </c>
      <c r="D33" s="1850" t="s">
        <v>2373</v>
      </c>
      <c r="E33" s="1850" t="s">
        <v>2374</v>
      </c>
      <c r="F33" s="1850" t="s">
        <v>2276</v>
      </c>
      <c r="G33" s="1850" t="s">
        <v>28</v>
      </c>
      <c r="H33" s="1850" t="s">
        <v>28</v>
      </c>
      <c r="I33" s="1850" t="s">
        <v>808</v>
      </c>
    </row>
    <row customHeight="1" ht="11.25">
      <c r="A34" s="1850" t="s">
        <v>2253</v>
      </c>
      <c r="B34" s="1850" t="s">
        <v>16</v>
      </c>
      <c r="C34" s="1850" t="s">
        <v>13</v>
      </c>
      <c r="D34" s="1850" t="s">
        <v>46</v>
      </c>
      <c r="E34" s="1850" t="s">
        <v>49</v>
      </c>
      <c r="F34" s="1850" t="s">
        <v>51</v>
      </c>
      <c r="G34" s="1850" t="s">
        <v>28</v>
      </c>
      <c r="H34" s="1850" t="s">
        <v>28</v>
      </c>
      <c r="I34" s="1850" t="s">
        <v>808</v>
      </c>
    </row>
    <row customHeight="1" ht="11.25">
      <c r="A35" s="1850" t="s">
        <v>2253</v>
      </c>
      <c r="B35" s="1850" t="s">
        <v>16</v>
      </c>
      <c r="C35" s="1850" t="s">
        <v>2375</v>
      </c>
      <c r="D35" s="1850" t="s">
        <v>2376</v>
      </c>
      <c r="E35" s="1850" t="s">
        <v>2377</v>
      </c>
      <c r="F35" s="1850" t="s">
        <v>2378</v>
      </c>
      <c r="G35" s="1850" t="s">
        <v>28</v>
      </c>
      <c r="H35" s="1850" t="s">
        <v>28</v>
      </c>
      <c r="I35" s="1850" t="s">
        <v>808</v>
      </c>
    </row>
    <row customHeight="1" ht="11.25">
      <c r="A36" s="1850" t="s">
        <v>2253</v>
      </c>
      <c r="B36" s="1850" t="s">
        <v>16</v>
      </c>
      <c r="C36" s="1850" t="s">
        <v>2379</v>
      </c>
      <c r="D36" s="1850" t="s">
        <v>2380</v>
      </c>
      <c r="E36" s="1850" t="s">
        <v>2381</v>
      </c>
      <c r="F36" s="1850" t="s">
        <v>2276</v>
      </c>
      <c r="G36" s="1850" t="s">
        <v>28</v>
      </c>
      <c r="H36" s="1850" t="s">
        <v>28</v>
      </c>
      <c r="I36" s="1850" t="s">
        <v>808</v>
      </c>
    </row>
    <row customHeight="1" ht="11.25">
      <c r="A37" s="1850" t="s">
        <v>2253</v>
      </c>
      <c r="B37" s="1850" t="s">
        <v>16</v>
      </c>
      <c r="C37" s="1850" t="s">
        <v>2382</v>
      </c>
      <c r="D37" s="1850" t="s">
        <v>2383</v>
      </c>
      <c r="E37" s="1850" t="s">
        <v>2384</v>
      </c>
      <c r="F37" s="1850" t="s">
        <v>2313</v>
      </c>
      <c r="G37" s="1850" t="s">
        <v>28</v>
      </c>
      <c r="H37" s="1850" t="s">
        <v>28</v>
      </c>
      <c r="I37" s="1850" t="s">
        <v>808</v>
      </c>
    </row>
    <row customHeight="1" ht="11.25">
      <c r="A38" s="1850" t="s">
        <v>2253</v>
      </c>
      <c r="B38" s="1850" t="s">
        <v>16</v>
      </c>
      <c r="C38" s="1850" t="s">
        <v>2385</v>
      </c>
      <c r="D38" s="1850" t="s">
        <v>2386</v>
      </c>
      <c r="E38" s="1850" t="s">
        <v>2286</v>
      </c>
      <c r="F38" s="1850" t="s">
        <v>2387</v>
      </c>
      <c r="G38" s="1850" t="s">
        <v>28</v>
      </c>
      <c r="H38" s="1850" t="s">
        <v>28</v>
      </c>
      <c r="I38" s="1850" t="s">
        <v>808</v>
      </c>
    </row>
    <row customHeight="1" ht="11.25">
      <c r="A39" s="1850" t="s">
        <v>2253</v>
      </c>
      <c r="B39" s="1850" t="s">
        <v>16</v>
      </c>
      <c r="C39" s="1850" t="s">
        <v>2388</v>
      </c>
      <c r="D39" s="1850" t="s">
        <v>2389</v>
      </c>
      <c r="E39" s="1850" t="s">
        <v>2390</v>
      </c>
      <c r="F39" s="1850" t="s">
        <v>2339</v>
      </c>
      <c r="G39" s="1850" t="s">
        <v>2391</v>
      </c>
      <c r="H39" s="1850" t="s">
        <v>28</v>
      </c>
      <c r="I39" s="1850" t="s">
        <v>808</v>
      </c>
    </row>
    <row customHeight="1" ht="11.25">
      <c r="A40" s="1850" t="s">
        <v>2253</v>
      </c>
      <c r="B40" s="1850" t="s">
        <v>16</v>
      </c>
      <c r="C40" s="1850" t="s">
        <v>2392</v>
      </c>
      <c r="D40" s="1850" t="s">
        <v>2393</v>
      </c>
      <c r="E40" s="1850" t="s">
        <v>2394</v>
      </c>
      <c r="F40" s="1850" t="s">
        <v>2395</v>
      </c>
      <c r="G40" s="1850" t="s">
        <v>2396</v>
      </c>
      <c r="H40" s="1850" t="s">
        <v>28</v>
      </c>
      <c r="I40" s="1850" t="s">
        <v>808</v>
      </c>
    </row>
    <row customHeight="1" ht="11.25">
      <c r="A41" s="1850" t="s">
        <v>2253</v>
      </c>
      <c r="B41" s="1850" t="s">
        <v>16</v>
      </c>
      <c r="C41" s="1850" t="s">
        <v>2397</v>
      </c>
      <c r="D41" s="1850" t="s">
        <v>2398</v>
      </c>
      <c r="E41" s="1850" t="s">
        <v>2399</v>
      </c>
      <c r="F41" s="1850" t="s">
        <v>2400</v>
      </c>
      <c r="G41" s="1850" t="s">
        <v>2401</v>
      </c>
      <c r="H41" s="1850" t="s">
        <v>28</v>
      </c>
      <c r="I41" s="1850" t="s">
        <v>808</v>
      </c>
    </row>
    <row customHeight="1" ht="11.25">
      <c r="A42" s="1850" t="s">
        <v>2253</v>
      </c>
      <c r="B42" s="1850" t="s">
        <v>16</v>
      </c>
      <c r="C42" s="1850" t="s">
        <v>2402</v>
      </c>
      <c r="D42" s="1850" t="s">
        <v>2403</v>
      </c>
      <c r="E42" s="1850" t="s">
        <v>2404</v>
      </c>
      <c r="F42" s="1850" t="s">
        <v>2257</v>
      </c>
      <c r="G42" s="1850" t="s">
        <v>28</v>
      </c>
      <c r="H42" s="1850" t="s">
        <v>28</v>
      </c>
      <c r="I42" s="1850" t="s">
        <v>808</v>
      </c>
    </row>
    <row customHeight="1" ht="11.25">
      <c r="A43" s="1850" t="s">
        <v>2253</v>
      </c>
      <c r="B43" s="1850" t="s">
        <v>16</v>
      </c>
      <c r="C43" s="1850" t="s">
        <v>2405</v>
      </c>
      <c r="D43" s="1850" t="s">
        <v>2403</v>
      </c>
      <c r="E43" s="1850" t="s">
        <v>2404</v>
      </c>
      <c r="F43" s="1850" t="s">
        <v>2406</v>
      </c>
      <c r="G43" s="1850" t="s">
        <v>28</v>
      </c>
      <c r="H43" s="1850" t="s">
        <v>28</v>
      </c>
      <c r="I43" s="1850" t="s">
        <v>808</v>
      </c>
    </row>
    <row customHeight="1" ht="11.25">
      <c r="A44" s="1850" t="s">
        <v>2253</v>
      </c>
      <c r="B44" s="1850" t="s">
        <v>16</v>
      </c>
      <c r="C44" s="1850" t="s">
        <v>2407</v>
      </c>
      <c r="D44" s="1850" t="s">
        <v>2408</v>
      </c>
      <c r="E44" s="1850" t="s">
        <v>2409</v>
      </c>
      <c r="F44" s="1850" t="s">
        <v>2298</v>
      </c>
      <c r="G44" s="1850" t="s">
        <v>28</v>
      </c>
      <c r="H44" s="1850" t="s">
        <v>28</v>
      </c>
      <c r="I44" s="1850" t="s">
        <v>808</v>
      </c>
    </row>
    <row customHeight="1" ht="11.25">
      <c r="A45" s="1850" t="s">
        <v>2253</v>
      </c>
      <c r="B45" s="1850" t="s">
        <v>16</v>
      </c>
      <c r="C45" s="1850" t="s">
        <v>2410</v>
      </c>
      <c r="D45" s="1850" t="s">
        <v>2411</v>
      </c>
      <c r="E45" s="1850" t="s">
        <v>2412</v>
      </c>
      <c r="F45" s="1850" t="s">
        <v>2400</v>
      </c>
      <c r="G45" s="1850" t="s">
        <v>2413</v>
      </c>
      <c r="H45" s="1850" t="s">
        <v>28</v>
      </c>
      <c r="I45" s="1850" t="s">
        <v>808</v>
      </c>
    </row>
    <row customHeight="1" ht="11.25">
      <c r="A46" s="1850" t="s">
        <v>2253</v>
      </c>
      <c r="B46" s="1850" t="s">
        <v>16</v>
      </c>
      <c r="C46" s="1850" t="s">
        <v>2414</v>
      </c>
      <c r="D46" s="1850" t="s">
        <v>2415</v>
      </c>
      <c r="E46" s="1850" t="s">
        <v>2416</v>
      </c>
      <c r="F46" s="1850" t="s">
        <v>2276</v>
      </c>
      <c r="G46" s="1850" t="s">
        <v>28</v>
      </c>
      <c r="H46" s="1850" t="s">
        <v>28</v>
      </c>
      <c r="I46" s="1850" t="s">
        <v>808</v>
      </c>
    </row>
    <row customHeight="1" ht="11.25">
      <c r="A47" s="1850" t="s">
        <v>2253</v>
      </c>
      <c r="B47" s="1850" t="s">
        <v>16</v>
      </c>
      <c r="C47" s="1850" t="s">
        <v>2417</v>
      </c>
      <c r="D47" s="1850" t="s">
        <v>2418</v>
      </c>
      <c r="E47" s="1850" t="s">
        <v>2419</v>
      </c>
      <c r="F47" s="1850" t="s">
        <v>2257</v>
      </c>
      <c r="G47" s="1850" t="s">
        <v>28</v>
      </c>
      <c r="H47" s="1850" t="s">
        <v>28</v>
      </c>
      <c r="I47" s="1850" t="s">
        <v>808</v>
      </c>
    </row>
    <row customHeight="1" ht="11.25">
      <c r="A48" s="1850" t="s">
        <v>2253</v>
      </c>
      <c r="B48" s="1850" t="s">
        <v>16</v>
      </c>
      <c r="C48" s="1850" t="s">
        <v>2420</v>
      </c>
      <c r="D48" s="1850" t="s">
        <v>2421</v>
      </c>
      <c r="E48" s="1850" t="s">
        <v>2422</v>
      </c>
      <c r="F48" s="1850" t="s">
        <v>2395</v>
      </c>
      <c r="G48" s="1850" t="s">
        <v>28</v>
      </c>
      <c r="H48" s="1850" t="s">
        <v>28</v>
      </c>
      <c r="I48" s="1850" t="s">
        <v>808</v>
      </c>
    </row>
    <row customHeight="1" ht="11.25">
      <c r="A49" s="1850" t="s">
        <v>2253</v>
      </c>
      <c r="B49" s="1850" t="s">
        <v>16</v>
      </c>
      <c r="C49" s="1850" t="s">
        <v>2423</v>
      </c>
      <c r="D49" s="1850" t="s">
        <v>2424</v>
      </c>
      <c r="E49" s="1850" t="s">
        <v>2425</v>
      </c>
      <c r="F49" s="1850" t="s">
        <v>2328</v>
      </c>
      <c r="G49" s="1850" t="s">
        <v>28</v>
      </c>
      <c r="H49" s="1850" t="s">
        <v>28</v>
      </c>
      <c r="I49" s="1850" t="s">
        <v>808</v>
      </c>
    </row>
    <row customHeight="1" ht="11.25">
      <c r="A50" s="1850" t="s">
        <v>2253</v>
      </c>
      <c r="B50" s="1850" t="s">
        <v>16</v>
      </c>
      <c r="C50" s="1850" t="s">
        <v>2426</v>
      </c>
      <c r="D50" s="1850" t="s">
        <v>2427</v>
      </c>
      <c r="E50" s="1850" t="s">
        <v>2428</v>
      </c>
      <c r="F50" s="1850" t="s">
        <v>2257</v>
      </c>
      <c r="G50" s="1850" t="s">
        <v>28</v>
      </c>
      <c r="H50" s="1850" t="s">
        <v>28</v>
      </c>
      <c r="I50" s="1850" t="s">
        <v>808</v>
      </c>
    </row>
    <row customHeight="1" ht="11.25">
      <c r="A51" s="1850" t="s">
        <v>2253</v>
      </c>
      <c r="B51" s="1850" t="s">
        <v>16</v>
      </c>
      <c r="C51" s="1850" t="s">
        <v>2429</v>
      </c>
      <c r="D51" s="1850" t="s">
        <v>2430</v>
      </c>
      <c r="E51" s="1850" t="s">
        <v>2431</v>
      </c>
      <c r="F51" s="1850" t="s">
        <v>2309</v>
      </c>
      <c r="G51" s="1850" t="s">
        <v>2432</v>
      </c>
      <c r="H51" s="1850" t="s">
        <v>28</v>
      </c>
      <c r="I51" s="1850" t="s">
        <v>808</v>
      </c>
    </row>
    <row customHeight="1" ht="11.25">
      <c r="A52" s="1850" t="s">
        <v>2253</v>
      </c>
      <c r="B52" s="1850" t="s">
        <v>16</v>
      </c>
      <c r="C52" s="1850" t="s">
        <v>2433</v>
      </c>
      <c r="D52" s="1850" t="s">
        <v>2434</v>
      </c>
      <c r="E52" s="1850" t="s">
        <v>2435</v>
      </c>
      <c r="F52" s="1850" t="s">
        <v>2309</v>
      </c>
      <c r="G52" s="1850" t="s">
        <v>28</v>
      </c>
      <c r="H52" s="1850" t="s">
        <v>28</v>
      </c>
      <c r="I52" s="1850" t="s">
        <v>808</v>
      </c>
    </row>
    <row customHeight="1" ht="11.25">
      <c r="A53" s="1850" t="s">
        <v>2253</v>
      </c>
      <c r="B53" s="1850" t="s">
        <v>16</v>
      </c>
      <c r="C53" s="1850" t="s">
        <v>2436</v>
      </c>
      <c r="D53" s="1850" t="s">
        <v>2437</v>
      </c>
      <c r="E53" s="1850" t="s">
        <v>2438</v>
      </c>
      <c r="F53" s="1850" t="s">
        <v>2439</v>
      </c>
      <c r="G53" s="1850" t="s">
        <v>28</v>
      </c>
      <c r="H53" s="1850" t="s">
        <v>28</v>
      </c>
      <c r="I53" s="1850" t="s">
        <v>808</v>
      </c>
    </row>
    <row customHeight="1" ht="11.25">
      <c r="A54" s="1850" t="s">
        <v>2253</v>
      </c>
      <c r="B54" s="1850" t="s">
        <v>16</v>
      </c>
      <c r="C54" s="1850" t="s">
        <v>2440</v>
      </c>
      <c r="D54" s="1850" t="s">
        <v>2441</v>
      </c>
      <c r="E54" s="1850" t="s">
        <v>2442</v>
      </c>
      <c r="F54" s="1850" t="s">
        <v>2276</v>
      </c>
      <c r="G54" s="1850" t="s">
        <v>28</v>
      </c>
      <c r="H54" s="1850" t="s">
        <v>28</v>
      </c>
      <c r="I54" s="1850" t="s">
        <v>808</v>
      </c>
    </row>
    <row customHeight="1" ht="11.25">
      <c r="A55" s="1850" t="s">
        <v>2253</v>
      </c>
      <c r="B55" s="1850" t="s">
        <v>16</v>
      </c>
      <c r="C55" s="1850" t="s">
        <v>2443</v>
      </c>
      <c r="D55" s="1850" t="s">
        <v>2444</v>
      </c>
      <c r="E55" s="1850" t="s">
        <v>2445</v>
      </c>
      <c r="F55" s="1850" t="s">
        <v>2257</v>
      </c>
      <c r="G55" s="1850" t="s">
        <v>28</v>
      </c>
      <c r="H55" s="1850" t="s">
        <v>28</v>
      </c>
      <c r="I55" s="1850" t="s">
        <v>808</v>
      </c>
    </row>
    <row customHeight="1" ht="11.25">
      <c r="A56" s="1850" t="s">
        <v>2253</v>
      </c>
      <c r="B56" s="1850" t="s">
        <v>16</v>
      </c>
      <c r="C56" s="1850" t="s">
        <v>2446</v>
      </c>
      <c r="D56" s="1850" t="s">
        <v>2447</v>
      </c>
      <c r="E56" s="1850" t="s">
        <v>2448</v>
      </c>
      <c r="F56" s="1850" t="s">
        <v>2257</v>
      </c>
      <c r="G56" s="1850" t="s">
        <v>2449</v>
      </c>
      <c r="H56" s="1850" t="s">
        <v>28</v>
      </c>
      <c r="I56" s="1850" t="s">
        <v>808</v>
      </c>
    </row>
    <row customHeight="1" ht="11.25">
      <c r="A57" s="1850" t="s">
        <v>2253</v>
      </c>
      <c r="B57" s="1850" t="s">
        <v>16</v>
      </c>
      <c r="C57" s="1850" t="s">
        <v>2450</v>
      </c>
      <c r="D57" s="1850" t="s">
        <v>2451</v>
      </c>
      <c r="E57" s="1850" t="s">
        <v>2452</v>
      </c>
      <c r="F57" s="1850" t="s">
        <v>2265</v>
      </c>
      <c r="G57" s="1850" t="s">
        <v>28</v>
      </c>
      <c r="H57" s="1850" t="s">
        <v>28</v>
      </c>
      <c r="I57" s="1850" t="s">
        <v>808</v>
      </c>
    </row>
    <row customHeight="1" ht="11.25">
      <c r="A58" s="1850" t="s">
        <v>2253</v>
      </c>
      <c r="B58" s="1850" t="s">
        <v>16</v>
      </c>
      <c r="C58" s="1850" t="s">
        <v>2453</v>
      </c>
      <c r="D58" s="1850" t="s">
        <v>2454</v>
      </c>
      <c r="E58" s="1850" t="s">
        <v>2455</v>
      </c>
      <c r="F58" s="1850" t="s">
        <v>2265</v>
      </c>
      <c r="G58" s="1850" t="s">
        <v>28</v>
      </c>
      <c r="H58" s="1850" t="s">
        <v>28</v>
      </c>
      <c r="I58" s="1850" t="s">
        <v>808</v>
      </c>
    </row>
    <row customHeight="1" ht="11.25">
      <c r="A59" s="1850" t="s">
        <v>2253</v>
      </c>
      <c r="B59" s="1850" t="s">
        <v>16</v>
      </c>
      <c r="C59" s="1850" t="s">
        <v>2456</v>
      </c>
      <c r="D59" s="1850" t="s">
        <v>2457</v>
      </c>
      <c r="E59" s="1850" t="s">
        <v>2458</v>
      </c>
      <c r="F59" s="1850" t="s">
        <v>2257</v>
      </c>
      <c r="G59" s="1850" t="s">
        <v>2459</v>
      </c>
      <c r="H59" s="1850" t="s">
        <v>28</v>
      </c>
      <c r="I59" s="1850" t="s">
        <v>808</v>
      </c>
    </row>
    <row customHeight="1" ht="11.25">
      <c r="A60" s="1850" t="s">
        <v>2253</v>
      </c>
      <c r="B60" s="1850" t="s">
        <v>16</v>
      </c>
      <c r="C60" s="1850" t="s">
        <v>2460</v>
      </c>
      <c r="D60" s="1850" t="s">
        <v>2461</v>
      </c>
      <c r="E60" s="1850" t="s">
        <v>2462</v>
      </c>
      <c r="F60" s="1850" t="s">
        <v>2339</v>
      </c>
      <c r="G60" s="1850" t="s">
        <v>28</v>
      </c>
      <c r="H60" s="1850" t="s">
        <v>28</v>
      </c>
      <c r="I60" s="1850" t="s">
        <v>808</v>
      </c>
    </row>
    <row customHeight="1" ht="11.25">
      <c r="A61" s="1850" t="s">
        <v>2253</v>
      </c>
      <c r="B61" s="1850" t="s">
        <v>16</v>
      </c>
      <c r="C61" s="1850" t="s">
        <v>2463</v>
      </c>
      <c r="D61" s="1850" t="s">
        <v>2464</v>
      </c>
      <c r="E61" s="1850" t="s">
        <v>2465</v>
      </c>
      <c r="F61" s="1850" t="s">
        <v>2265</v>
      </c>
      <c r="G61" s="1850" t="s">
        <v>28</v>
      </c>
      <c r="H61" s="1850" t="s">
        <v>28</v>
      </c>
      <c r="I61" s="1850" t="s">
        <v>808</v>
      </c>
    </row>
    <row customHeight="1" ht="11.25">
      <c r="A62" s="1850" t="s">
        <v>2253</v>
      </c>
      <c r="B62" s="1850" t="s">
        <v>16</v>
      </c>
      <c r="C62" s="1850" t="s">
        <v>2466</v>
      </c>
      <c r="D62" s="1850" t="s">
        <v>2467</v>
      </c>
      <c r="E62" s="1850" t="s">
        <v>2468</v>
      </c>
      <c r="F62" s="1850" t="s">
        <v>2351</v>
      </c>
      <c r="G62" s="1850" t="s">
        <v>28</v>
      </c>
      <c r="H62" s="1850" t="s">
        <v>28</v>
      </c>
      <c r="I62" s="1850" t="s">
        <v>808</v>
      </c>
    </row>
    <row customHeight="1" ht="11.25">
      <c r="A63" s="1850" t="s">
        <v>2253</v>
      </c>
      <c r="B63" s="1850" t="s">
        <v>16</v>
      </c>
      <c r="C63" s="1850" t="s">
        <v>2469</v>
      </c>
      <c r="D63" s="1850" t="s">
        <v>2470</v>
      </c>
      <c r="E63" s="1850" t="s">
        <v>2471</v>
      </c>
      <c r="F63" s="1850" t="s">
        <v>2371</v>
      </c>
      <c r="G63" s="1850" t="s">
        <v>2472</v>
      </c>
      <c r="H63" s="1850" t="s">
        <v>28</v>
      </c>
      <c r="I63" s="1850" t="s">
        <v>808</v>
      </c>
    </row>
    <row customHeight="1" ht="11.25">
      <c r="A64" s="1850" t="s">
        <v>2253</v>
      </c>
      <c r="B64" s="1850" t="s">
        <v>16</v>
      </c>
      <c r="C64" s="1850" t="s">
        <v>2473</v>
      </c>
      <c r="D64" s="1850" t="s">
        <v>2474</v>
      </c>
      <c r="E64" s="1850" t="s">
        <v>2475</v>
      </c>
      <c r="F64" s="1850" t="s">
        <v>2257</v>
      </c>
      <c r="G64" s="1850" t="s">
        <v>28</v>
      </c>
      <c r="H64" s="1850" t="s">
        <v>28</v>
      </c>
      <c r="I64" s="1850" t="s">
        <v>808</v>
      </c>
    </row>
    <row customHeight="1" ht="11.25">
      <c r="A65" s="1850" t="s">
        <v>2253</v>
      </c>
      <c r="B65" s="1850" t="s">
        <v>16</v>
      </c>
      <c r="C65" s="1850" t="s">
        <v>2476</v>
      </c>
      <c r="D65" s="1850" t="s">
        <v>2477</v>
      </c>
      <c r="E65" s="1850" t="s">
        <v>2478</v>
      </c>
      <c r="F65" s="1850" t="s">
        <v>2313</v>
      </c>
      <c r="G65" s="1850" t="s">
        <v>28</v>
      </c>
      <c r="H65" s="1850" t="s">
        <v>28</v>
      </c>
      <c r="I65" s="1850" t="s">
        <v>808</v>
      </c>
    </row>
    <row customHeight="1" ht="11.25">
      <c r="A66" s="1850" t="s">
        <v>2253</v>
      </c>
      <c r="B66" s="1850" t="s">
        <v>16</v>
      </c>
      <c r="C66" s="1850" t="s">
        <v>2479</v>
      </c>
      <c r="D66" s="1850" t="s">
        <v>2480</v>
      </c>
      <c r="E66" s="1850" t="s">
        <v>2481</v>
      </c>
      <c r="F66" s="1850" t="s">
        <v>2257</v>
      </c>
      <c r="G66" s="1850" t="s">
        <v>2482</v>
      </c>
      <c r="H66" s="1850" t="s">
        <v>28</v>
      </c>
      <c r="I66" s="1850" t="s">
        <v>808</v>
      </c>
    </row>
    <row customHeight="1" ht="11.25">
      <c r="A67" s="1850" t="s">
        <v>2253</v>
      </c>
      <c r="B67" s="1850" t="s">
        <v>16</v>
      </c>
      <c r="C67" s="1850" t="s">
        <v>2483</v>
      </c>
      <c r="D67" s="1850" t="s">
        <v>2484</v>
      </c>
      <c r="E67" s="1850" t="s">
        <v>2485</v>
      </c>
      <c r="F67" s="1850" t="s">
        <v>2339</v>
      </c>
      <c r="G67" s="1850" t="s">
        <v>28</v>
      </c>
      <c r="H67" s="1850" t="s">
        <v>28</v>
      </c>
      <c r="I67" s="1850" t="s">
        <v>808</v>
      </c>
    </row>
    <row customHeight="1" ht="11.25">
      <c r="A68" s="1850" t="s">
        <v>2253</v>
      </c>
      <c r="B68" s="1850" t="s">
        <v>16</v>
      </c>
      <c r="C68" s="1850" t="s">
        <v>2486</v>
      </c>
      <c r="D68" s="1850" t="s">
        <v>2487</v>
      </c>
      <c r="E68" s="1850" t="s">
        <v>2488</v>
      </c>
      <c r="F68" s="1850" t="s">
        <v>2257</v>
      </c>
      <c r="G68" s="1850" t="s">
        <v>2489</v>
      </c>
      <c r="H68" s="1850" t="s">
        <v>28</v>
      </c>
      <c r="I68" s="1850" t="s">
        <v>808</v>
      </c>
    </row>
    <row customHeight="1" ht="11.25">
      <c r="A69" s="1850" t="s">
        <v>2253</v>
      </c>
      <c r="B69" s="1850" t="s">
        <v>16</v>
      </c>
      <c r="C69" s="1850" t="s">
        <v>2490</v>
      </c>
      <c r="D69" s="1850" t="s">
        <v>2491</v>
      </c>
      <c r="E69" s="1850" t="s">
        <v>2492</v>
      </c>
      <c r="F69" s="1850" t="s">
        <v>2400</v>
      </c>
      <c r="G69" s="1850" t="s">
        <v>28</v>
      </c>
      <c r="H69" s="1850" t="s">
        <v>28</v>
      </c>
      <c r="I69" s="1850" t="s">
        <v>808</v>
      </c>
    </row>
    <row customHeight="1" ht="11.25">
      <c r="A70" s="1850" t="s">
        <v>2253</v>
      </c>
      <c r="B70" s="1850" t="s">
        <v>16</v>
      </c>
      <c r="C70" s="1850" t="s">
        <v>2493</v>
      </c>
      <c r="D70" s="1850" t="s">
        <v>2494</v>
      </c>
      <c r="E70" s="1850" t="s">
        <v>2495</v>
      </c>
      <c r="F70" s="1850" t="s">
        <v>2351</v>
      </c>
      <c r="G70" s="1850" t="s">
        <v>2496</v>
      </c>
      <c r="H70" s="1850" t="s">
        <v>28</v>
      </c>
      <c r="I70" s="1850" t="s">
        <v>808</v>
      </c>
    </row>
    <row customHeight="1" ht="11.25">
      <c r="A71" s="1850" t="s">
        <v>2253</v>
      </c>
      <c r="B71" s="1850" t="s">
        <v>16</v>
      </c>
      <c r="C71" s="1850" t="s">
        <v>2497</v>
      </c>
      <c r="D71" s="1850" t="s">
        <v>2498</v>
      </c>
      <c r="E71" s="1850" t="s">
        <v>2499</v>
      </c>
      <c r="F71" s="1850" t="s">
        <v>2351</v>
      </c>
      <c r="G71" s="1850" t="s">
        <v>2500</v>
      </c>
      <c r="H71" s="1850" t="s">
        <v>28</v>
      </c>
      <c r="I71" s="1850" t="s">
        <v>808</v>
      </c>
    </row>
    <row customHeight="1" ht="11.25">
      <c r="A72" s="1850" t="s">
        <v>2253</v>
      </c>
      <c r="B72" s="1850" t="s">
        <v>16</v>
      </c>
      <c r="C72" s="1850" t="s">
        <v>2501</v>
      </c>
      <c r="D72" s="1850" t="s">
        <v>2502</v>
      </c>
      <c r="E72" s="1850" t="s">
        <v>2503</v>
      </c>
      <c r="F72" s="1850" t="s">
        <v>2313</v>
      </c>
      <c r="G72" s="1850" t="s">
        <v>2504</v>
      </c>
      <c r="H72" s="1850" t="s">
        <v>28</v>
      </c>
      <c r="I72" s="1850" t="s">
        <v>808</v>
      </c>
    </row>
    <row customHeight="1" ht="11.25">
      <c r="A73" s="1850" t="s">
        <v>2253</v>
      </c>
      <c r="B73" s="1850" t="s">
        <v>16</v>
      </c>
      <c r="C73" s="1850" t="s">
        <v>2505</v>
      </c>
      <c r="D73" s="1850" t="s">
        <v>2506</v>
      </c>
      <c r="E73" s="1850" t="s">
        <v>2507</v>
      </c>
      <c r="F73" s="1850" t="s">
        <v>2257</v>
      </c>
      <c r="G73" s="1850" t="s">
        <v>28</v>
      </c>
      <c r="H73" s="1850" t="s">
        <v>28</v>
      </c>
      <c r="I73" s="1850" t="s">
        <v>808</v>
      </c>
    </row>
    <row customHeight="1" ht="11.25">
      <c r="A74" s="1850" t="s">
        <v>2253</v>
      </c>
      <c r="B74" s="1850" t="s">
        <v>16</v>
      </c>
      <c r="C74" s="1850" t="s">
        <v>2508</v>
      </c>
      <c r="D74" s="1850" t="s">
        <v>2509</v>
      </c>
      <c r="E74" s="1850" t="s">
        <v>2510</v>
      </c>
      <c r="F74" s="1850" t="s">
        <v>2339</v>
      </c>
      <c r="G74" s="1850" t="s">
        <v>28</v>
      </c>
      <c r="H74" s="1850" t="s">
        <v>28</v>
      </c>
      <c r="I74" s="1850" t="s">
        <v>808</v>
      </c>
    </row>
    <row customHeight="1" ht="11.25">
      <c r="A75" s="1850" t="s">
        <v>2253</v>
      </c>
      <c r="B75" s="1850" t="s">
        <v>16</v>
      </c>
      <c r="C75" s="1850" t="s">
        <v>2511</v>
      </c>
      <c r="D75" s="1850" t="s">
        <v>2512</v>
      </c>
      <c r="E75" s="1850" t="s">
        <v>2513</v>
      </c>
      <c r="F75" s="1850" t="s">
        <v>2257</v>
      </c>
      <c r="G75" s="1850" t="s">
        <v>28</v>
      </c>
      <c r="H75" s="1850" t="s">
        <v>28</v>
      </c>
      <c r="I75" s="1850" t="s">
        <v>808</v>
      </c>
    </row>
    <row customHeight="1" ht="11.25">
      <c r="A76" s="1850" t="s">
        <v>2253</v>
      </c>
      <c r="B76" s="1850" t="s">
        <v>16</v>
      </c>
      <c r="C76" s="1850" t="s">
        <v>28</v>
      </c>
      <c r="D76" s="1850" t="s">
        <v>2514</v>
      </c>
      <c r="E76" s="1850" t="s">
        <v>2515</v>
      </c>
      <c r="F76" s="1850" t="s">
        <v>2257</v>
      </c>
      <c r="G76" s="1850" t="s">
        <v>28</v>
      </c>
      <c r="H76" s="1850" t="s">
        <v>28</v>
      </c>
      <c r="I76" s="1850" t="s">
        <v>808</v>
      </c>
    </row>
    <row customHeight="1" ht="11.25">
      <c r="A77" s="1850" t="s">
        <v>2253</v>
      </c>
      <c r="B77" s="1850" t="s">
        <v>16</v>
      </c>
      <c r="C77" s="1850" t="s">
        <v>2516</v>
      </c>
      <c r="D77" s="1850" t="s">
        <v>2517</v>
      </c>
      <c r="E77" s="1850" t="s">
        <v>2518</v>
      </c>
      <c r="F77" s="1850" t="s">
        <v>2328</v>
      </c>
      <c r="G77" s="1850" t="s">
        <v>28</v>
      </c>
      <c r="H77" s="1850" t="s">
        <v>28</v>
      </c>
      <c r="I77" s="1850" t="s">
        <v>808</v>
      </c>
    </row>
    <row customHeight="1" ht="11.25">
      <c r="A78" s="1850" t="s">
        <v>2253</v>
      </c>
      <c r="B78" s="1850" t="s">
        <v>16</v>
      </c>
      <c r="C78" s="1850" t="s">
        <v>2519</v>
      </c>
      <c r="D78" s="1850" t="s">
        <v>2520</v>
      </c>
      <c r="E78" s="1850" t="s">
        <v>2521</v>
      </c>
      <c r="F78" s="1850" t="s">
        <v>2522</v>
      </c>
      <c r="G78" s="1850" t="s">
        <v>28</v>
      </c>
      <c r="H78" s="1850" t="s">
        <v>28</v>
      </c>
      <c r="I78" s="1850" t="s">
        <v>808</v>
      </c>
    </row>
    <row customHeight="1" ht="11.25">
      <c r="A79" s="1850" t="s">
        <v>2253</v>
      </c>
      <c r="B79" s="1850" t="s">
        <v>16</v>
      </c>
      <c r="C79" s="1850" t="s">
        <v>2523</v>
      </c>
      <c r="D79" s="1850" t="s">
        <v>2524</v>
      </c>
      <c r="E79" s="1850" t="s">
        <v>2521</v>
      </c>
      <c r="F79" s="1850" t="s">
        <v>2525</v>
      </c>
      <c r="G79" s="1850" t="s">
        <v>2526</v>
      </c>
      <c r="H79" s="1850" t="s">
        <v>28</v>
      </c>
      <c r="I79" s="1850" t="s">
        <v>808</v>
      </c>
    </row>
    <row customHeight="1" ht="11.25">
      <c r="A80" s="1850" t="s">
        <v>2253</v>
      </c>
      <c r="B80" s="1850" t="s">
        <v>16</v>
      </c>
      <c r="C80" s="1850" t="s">
        <v>2527</v>
      </c>
      <c r="D80" s="1850" t="s">
        <v>2528</v>
      </c>
      <c r="E80" s="1850" t="s">
        <v>2529</v>
      </c>
      <c r="F80" s="1850" t="s">
        <v>2530</v>
      </c>
      <c r="G80" s="1850" t="s">
        <v>28</v>
      </c>
      <c r="H80" s="1850" t="s">
        <v>28</v>
      </c>
      <c r="I80" s="1850" t="s">
        <v>808</v>
      </c>
    </row>
    <row customHeight="1" ht="11.25">
      <c r="A81" s="1850" t="s">
        <v>2253</v>
      </c>
      <c r="B81" s="1850" t="s">
        <v>16</v>
      </c>
      <c r="C81" s="1850" t="s">
        <v>2531</v>
      </c>
      <c r="D81" s="1850" t="s">
        <v>2532</v>
      </c>
      <c r="E81" s="1850" t="s">
        <v>2529</v>
      </c>
      <c r="F81" s="1850" t="s">
        <v>2533</v>
      </c>
      <c r="G81" s="1850" t="s">
        <v>28</v>
      </c>
      <c r="H81" s="1850" t="s">
        <v>28</v>
      </c>
      <c r="I81" s="1850" t="s">
        <v>808</v>
      </c>
    </row>
    <row customHeight="1" ht="11.25">
      <c r="A82" s="1850" t="s">
        <v>2253</v>
      </c>
      <c r="B82" s="1850" t="s">
        <v>16</v>
      </c>
      <c r="C82" s="1850" t="s">
        <v>2534</v>
      </c>
      <c r="D82" s="1850" t="s">
        <v>2535</v>
      </c>
      <c r="E82" s="1850" t="s">
        <v>2536</v>
      </c>
      <c r="F82" s="1850" t="s">
        <v>2537</v>
      </c>
      <c r="G82" s="1850" t="s">
        <v>28</v>
      </c>
      <c r="H82" s="1850" t="s">
        <v>28</v>
      </c>
      <c r="I82" s="1850" t="s">
        <v>808</v>
      </c>
    </row>
    <row customHeight="1" ht="11.25">
      <c r="A83" s="1850" t="s">
        <v>2253</v>
      </c>
      <c r="B83" s="1850" t="s">
        <v>16</v>
      </c>
      <c r="C83" s="1850" t="s">
        <v>2254</v>
      </c>
      <c r="D83" s="1850" t="s">
        <v>2255</v>
      </c>
      <c r="E83" s="1850" t="s">
        <v>2256</v>
      </c>
      <c r="F83" s="1850" t="s">
        <v>2257</v>
      </c>
      <c r="G83" s="1850" t="s">
        <v>28</v>
      </c>
      <c r="H83" s="1850" t="s">
        <v>28</v>
      </c>
      <c r="I83" s="1850" t="s">
        <v>894</v>
      </c>
    </row>
    <row customHeight="1" ht="11.25">
      <c r="A84" s="1850" t="s">
        <v>2253</v>
      </c>
      <c r="B84" s="1850" t="s">
        <v>16</v>
      </c>
      <c r="C84" s="1850" t="s">
        <v>2258</v>
      </c>
      <c r="D84" s="1850" t="s">
        <v>2259</v>
      </c>
      <c r="E84" s="1850" t="s">
        <v>2260</v>
      </c>
      <c r="F84" s="1850" t="s">
        <v>2261</v>
      </c>
      <c r="G84" s="1850" t="s">
        <v>28</v>
      </c>
      <c r="H84" s="1850" t="s">
        <v>28</v>
      </c>
      <c r="I84" s="1850" t="s">
        <v>894</v>
      </c>
    </row>
    <row customHeight="1" ht="11.25">
      <c r="A85" s="1850" t="s">
        <v>2253</v>
      </c>
      <c r="B85" s="1850" t="s">
        <v>16</v>
      </c>
      <c r="C85" s="1850" t="s">
        <v>2281</v>
      </c>
      <c r="D85" s="1850" t="s">
        <v>2282</v>
      </c>
      <c r="E85" s="1850" t="s">
        <v>2283</v>
      </c>
      <c r="F85" s="1850" t="s">
        <v>2257</v>
      </c>
      <c r="G85" s="1850" t="s">
        <v>28</v>
      </c>
      <c r="H85" s="1850" t="s">
        <v>28</v>
      </c>
      <c r="I85" s="1850" t="s">
        <v>894</v>
      </c>
    </row>
    <row customHeight="1" ht="11.25">
      <c r="A86" s="1850" t="s">
        <v>2253</v>
      </c>
      <c r="B86" s="1850" t="s">
        <v>16</v>
      </c>
      <c r="C86" s="1850" t="s">
        <v>2299</v>
      </c>
      <c r="D86" s="1850" t="s">
        <v>2300</v>
      </c>
      <c r="E86" s="1850" t="s">
        <v>2301</v>
      </c>
      <c r="F86" s="1850" t="s">
        <v>2298</v>
      </c>
      <c r="G86" s="1850" t="s">
        <v>28</v>
      </c>
      <c r="H86" s="1850" t="s">
        <v>28</v>
      </c>
      <c r="I86" s="1850" t="s">
        <v>894</v>
      </c>
    </row>
    <row customHeight="1" ht="11.25">
      <c r="A87" s="1850" t="s">
        <v>2253</v>
      </c>
      <c r="B87" s="1850" t="s">
        <v>16</v>
      </c>
      <c r="C87" s="1850" t="s">
        <v>2302</v>
      </c>
      <c r="D87" s="1850" t="s">
        <v>2303</v>
      </c>
      <c r="E87" s="1850" t="s">
        <v>2304</v>
      </c>
      <c r="F87" s="1850" t="s">
        <v>2305</v>
      </c>
      <c r="G87" s="1850" t="s">
        <v>28</v>
      </c>
      <c r="H87" s="1850" t="s">
        <v>28</v>
      </c>
      <c r="I87" s="1850" t="s">
        <v>894</v>
      </c>
    </row>
    <row customHeight="1" ht="11.25">
      <c r="A88" s="1850" t="s">
        <v>2253</v>
      </c>
      <c r="B88" s="1850" t="s">
        <v>16</v>
      </c>
      <c r="C88" s="1850" t="s">
        <v>2314</v>
      </c>
      <c r="D88" s="1850" t="s">
        <v>2315</v>
      </c>
      <c r="E88" s="1850" t="s">
        <v>2316</v>
      </c>
      <c r="F88" s="1850" t="s">
        <v>2257</v>
      </c>
      <c r="G88" s="1850" t="s">
        <v>28</v>
      </c>
      <c r="H88" s="1850" t="s">
        <v>28</v>
      </c>
      <c r="I88" s="1850" t="s">
        <v>894</v>
      </c>
    </row>
    <row customHeight="1" ht="11.25">
      <c r="A89" s="1850" t="s">
        <v>2253</v>
      </c>
      <c r="B89" s="1850" t="s">
        <v>16</v>
      </c>
      <c r="C89" s="1850" t="s">
        <v>2317</v>
      </c>
      <c r="D89" s="1850" t="s">
        <v>2318</v>
      </c>
      <c r="E89" s="1850" t="s">
        <v>2319</v>
      </c>
      <c r="F89" s="1850" t="s">
        <v>2320</v>
      </c>
      <c r="G89" s="1850" t="s">
        <v>2321</v>
      </c>
      <c r="H89" s="1850" t="s">
        <v>28</v>
      </c>
      <c r="I89" s="1850" t="s">
        <v>894</v>
      </c>
    </row>
    <row customHeight="1" ht="11.25">
      <c r="A90" s="1850" t="s">
        <v>2253</v>
      </c>
      <c r="B90" s="1850" t="s">
        <v>16</v>
      </c>
      <c r="C90" s="1850" t="s">
        <v>2322</v>
      </c>
      <c r="D90" s="1850" t="s">
        <v>2323</v>
      </c>
      <c r="E90" s="1850" t="s">
        <v>2324</v>
      </c>
      <c r="F90" s="1850" t="s">
        <v>2280</v>
      </c>
      <c r="G90" s="1850" t="s">
        <v>28</v>
      </c>
      <c r="H90" s="1850" t="s">
        <v>28</v>
      </c>
      <c r="I90" s="1850" t="s">
        <v>894</v>
      </c>
    </row>
    <row customHeight="1" ht="11.25">
      <c r="A91" s="1850" t="s">
        <v>2253</v>
      </c>
      <c r="B91" s="1850" t="s">
        <v>16</v>
      </c>
      <c r="C91" s="1850" t="s">
        <v>2330</v>
      </c>
      <c r="D91" s="1850" t="s">
        <v>2331</v>
      </c>
      <c r="E91" s="1850" t="s">
        <v>2332</v>
      </c>
      <c r="F91" s="1850" t="s">
        <v>2276</v>
      </c>
      <c r="G91" s="1850" t="s">
        <v>28</v>
      </c>
      <c r="H91" s="1850" t="s">
        <v>28</v>
      </c>
      <c r="I91" s="1850" t="s">
        <v>894</v>
      </c>
    </row>
    <row customHeight="1" ht="11.25">
      <c r="A92" s="1850" t="s">
        <v>2253</v>
      </c>
      <c r="B92" s="1850" t="s">
        <v>16</v>
      </c>
      <c r="C92" s="1850" t="s">
        <v>2352</v>
      </c>
      <c r="D92" s="1850" t="s">
        <v>2353</v>
      </c>
      <c r="E92" s="1850" t="s">
        <v>2354</v>
      </c>
      <c r="F92" s="1850" t="s">
        <v>2328</v>
      </c>
      <c r="G92" s="1850" t="s">
        <v>2355</v>
      </c>
      <c r="H92" s="1850" t="s">
        <v>28</v>
      </c>
      <c r="I92" s="1850" t="s">
        <v>894</v>
      </c>
    </row>
    <row customHeight="1" ht="11.25">
      <c r="A93" s="1850" t="s">
        <v>2253</v>
      </c>
      <c r="B93" s="1850" t="s">
        <v>16</v>
      </c>
      <c r="C93" s="1850" t="s">
        <v>2360</v>
      </c>
      <c r="D93" s="1850" t="s">
        <v>2361</v>
      </c>
      <c r="E93" s="1850" t="s">
        <v>2362</v>
      </c>
      <c r="F93" s="1850" t="s">
        <v>2339</v>
      </c>
      <c r="G93" s="1850" t="s">
        <v>2363</v>
      </c>
      <c r="H93" s="1850" t="s">
        <v>28</v>
      </c>
      <c r="I93" s="1850" t="s">
        <v>894</v>
      </c>
    </row>
    <row customHeight="1" ht="11.25">
      <c r="A94" s="1850" t="s">
        <v>2253</v>
      </c>
      <c r="B94" s="1850" t="s">
        <v>16</v>
      </c>
      <c r="C94" s="1850" t="s">
        <v>2375</v>
      </c>
      <c r="D94" s="1850" t="s">
        <v>2376</v>
      </c>
      <c r="E94" s="1850" t="s">
        <v>2377</v>
      </c>
      <c r="F94" s="1850" t="s">
        <v>2378</v>
      </c>
      <c r="G94" s="1850" t="s">
        <v>28</v>
      </c>
      <c r="H94" s="1850" t="s">
        <v>28</v>
      </c>
      <c r="I94" s="1850" t="s">
        <v>894</v>
      </c>
    </row>
    <row customHeight="1" ht="11.25">
      <c r="A95" s="1850" t="s">
        <v>2253</v>
      </c>
      <c r="B95" s="1850" t="s">
        <v>16</v>
      </c>
      <c r="C95" s="1850" t="s">
        <v>2388</v>
      </c>
      <c r="D95" s="1850" t="s">
        <v>2389</v>
      </c>
      <c r="E95" s="1850" t="s">
        <v>2390</v>
      </c>
      <c r="F95" s="1850" t="s">
        <v>2339</v>
      </c>
      <c r="G95" s="1850" t="s">
        <v>2391</v>
      </c>
      <c r="H95" s="1850" t="s">
        <v>28</v>
      </c>
      <c r="I95" s="1850" t="s">
        <v>894</v>
      </c>
    </row>
    <row customHeight="1" ht="11.25">
      <c r="A96" s="1850" t="s">
        <v>2253</v>
      </c>
      <c r="B96" s="1850" t="s">
        <v>16</v>
      </c>
      <c r="C96" s="1850" t="s">
        <v>2414</v>
      </c>
      <c r="D96" s="1850" t="s">
        <v>2415</v>
      </c>
      <c r="E96" s="1850" t="s">
        <v>2416</v>
      </c>
      <c r="F96" s="1850" t="s">
        <v>2276</v>
      </c>
      <c r="G96" s="1850" t="s">
        <v>28</v>
      </c>
      <c r="H96" s="1850" t="s">
        <v>28</v>
      </c>
      <c r="I96" s="1850" t="s">
        <v>894</v>
      </c>
    </row>
    <row customHeight="1" ht="11.25">
      <c r="A97" s="1850" t="s">
        <v>2253</v>
      </c>
      <c r="B97" s="1850" t="s">
        <v>16</v>
      </c>
      <c r="C97" s="1850" t="s">
        <v>2446</v>
      </c>
      <c r="D97" s="1850" t="s">
        <v>2447</v>
      </c>
      <c r="E97" s="1850" t="s">
        <v>2448</v>
      </c>
      <c r="F97" s="1850" t="s">
        <v>2257</v>
      </c>
      <c r="G97" s="1850" t="s">
        <v>2449</v>
      </c>
      <c r="H97" s="1850" t="s">
        <v>28</v>
      </c>
      <c r="I97" s="1850" t="s">
        <v>894</v>
      </c>
    </row>
    <row customHeight="1" ht="11.25">
      <c r="A98" s="1850" t="s">
        <v>2253</v>
      </c>
      <c r="B98" s="1850" t="s">
        <v>16</v>
      </c>
      <c r="C98" s="1850" t="s">
        <v>2456</v>
      </c>
      <c r="D98" s="1850" t="s">
        <v>2457</v>
      </c>
      <c r="E98" s="1850" t="s">
        <v>2458</v>
      </c>
      <c r="F98" s="1850" t="s">
        <v>2257</v>
      </c>
      <c r="G98" s="1850" t="s">
        <v>2459</v>
      </c>
      <c r="H98" s="1850" t="s">
        <v>28</v>
      </c>
      <c r="I98" s="1850" t="s">
        <v>894</v>
      </c>
    </row>
    <row customHeight="1" ht="11.25">
      <c r="A99" s="1850" t="s">
        <v>2253</v>
      </c>
      <c r="B99" s="1850" t="s">
        <v>16</v>
      </c>
      <c r="C99" s="1850" t="s">
        <v>2483</v>
      </c>
      <c r="D99" s="1850" t="s">
        <v>2484</v>
      </c>
      <c r="E99" s="1850" t="s">
        <v>2485</v>
      </c>
      <c r="F99" s="1850" t="s">
        <v>2339</v>
      </c>
      <c r="G99" s="1850" t="s">
        <v>28</v>
      </c>
      <c r="H99" s="1850" t="s">
        <v>28</v>
      </c>
      <c r="I99" s="1850" t="s">
        <v>894</v>
      </c>
    </row>
    <row customHeight="1" ht="11.25">
      <c r="A100" s="1850" t="s">
        <v>2253</v>
      </c>
      <c r="B100" s="1850" t="s">
        <v>16</v>
      </c>
      <c r="C100" s="1850" t="s">
        <v>2486</v>
      </c>
      <c r="D100" s="1850" t="s">
        <v>2487</v>
      </c>
      <c r="E100" s="1850" t="s">
        <v>2488</v>
      </c>
      <c r="F100" s="1850" t="s">
        <v>2257</v>
      </c>
      <c r="G100" s="1850" t="s">
        <v>2489</v>
      </c>
      <c r="H100" s="1850" t="s">
        <v>28</v>
      </c>
      <c r="I100" s="1850" t="s">
        <v>894</v>
      </c>
    </row>
    <row customHeight="1" ht="11.25">
      <c r="A101" s="1850" t="s">
        <v>2253</v>
      </c>
      <c r="B101" s="1850" t="s">
        <v>16</v>
      </c>
      <c r="C101" s="1850" t="s">
        <v>28</v>
      </c>
      <c r="D101" s="1850" t="s">
        <v>2514</v>
      </c>
      <c r="E101" s="1850" t="s">
        <v>2515</v>
      </c>
      <c r="F101" s="1850" t="s">
        <v>2257</v>
      </c>
      <c r="G101" s="1850" t="s">
        <v>28</v>
      </c>
      <c r="H101" s="1850" t="s">
        <v>28</v>
      </c>
      <c r="I101" s="1850" t="s">
        <v>894</v>
      </c>
    </row>
    <row customHeight="1" ht="11.25">
      <c r="A102" s="1850" t="s">
        <v>2253</v>
      </c>
      <c r="B102" s="1850" t="s">
        <v>16</v>
      </c>
      <c r="C102" s="1850" t="s">
        <v>2519</v>
      </c>
      <c r="D102" s="1850" t="s">
        <v>2520</v>
      </c>
      <c r="E102" s="1850" t="s">
        <v>2521</v>
      </c>
      <c r="F102" s="1850" t="s">
        <v>2522</v>
      </c>
      <c r="G102" s="1850" t="s">
        <v>28</v>
      </c>
      <c r="H102" s="1850" t="s">
        <v>28</v>
      </c>
      <c r="I102" s="1850" t="s">
        <v>894</v>
      </c>
    </row>
    <row customHeight="1" ht="11.25">
      <c r="A103" s="1850" t="s">
        <v>2253</v>
      </c>
      <c r="B103" s="1850" t="s">
        <v>16</v>
      </c>
      <c r="C103" s="1850" t="s">
        <v>2523</v>
      </c>
      <c r="D103" s="1850" t="s">
        <v>2524</v>
      </c>
      <c r="E103" s="1850" t="s">
        <v>2521</v>
      </c>
      <c r="F103" s="1850" t="s">
        <v>2525</v>
      </c>
      <c r="G103" s="1850" t="s">
        <v>2526</v>
      </c>
      <c r="H103" s="1850" t="s">
        <v>28</v>
      </c>
      <c r="I103" s="1850" t="s">
        <v>894</v>
      </c>
    </row>
    <row customHeight="1" ht="11.25">
      <c r="A104" s="1850" t="s">
        <v>2253</v>
      </c>
      <c r="B104" s="1850" t="s">
        <v>16</v>
      </c>
      <c r="C104" s="1850" t="s">
        <v>2534</v>
      </c>
      <c r="D104" s="1850" t="s">
        <v>2535</v>
      </c>
      <c r="E104" s="1850" t="s">
        <v>2536</v>
      </c>
      <c r="F104" s="1850" t="s">
        <v>2537</v>
      </c>
      <c r="G104" s="1850" t="s">
        <v>28</v>
      </c>
      <c r="H104" s="1850" t="s">
        <v>28</v>
      </c>
      <c r="I104" s="1850" t="s">
        <v>894</v>
      </c>
    </row>
    <row customHeight="1" ht="11.25">
      <c r="A105" s="1850" t="s">
        <v>2253</v>
      </c>
      <c r="B105" s="1850" t="s">
        <v>16</v>
      </c>
      <c r="C105" s="1850" t="s">
        <v>2254</v>
      </c>
      <c r="D105" s="1850" t="s">
        <v>2255</v>
      </c>
      <c r="E105" s="1850" t="s">
        <v>2256</v>
      </c>
      <c r="F105" s="1850" t="s">
        <v>2257</v>
      </c>
      <c r="G105" s="1850" t="s">
        <v>28</v>
      </c>
      <c r="H105" s="1850" t="s">
        <v>28</v>
      </c>
      <c r="I105" s="1850" t="s">
        <v>854</v>
      </c>
    </row>
    <row customHeight="1" ht="11.25">
      <c r="A106" s="1850" t="s">
        <v>2253</v>
      </c>
      <c r="B106" s="1850" t="s">
        <v>16</v>
      </c>
      <c r="C106" s="1850" t="s">
        <v>2258</v>
      </c>
      <c r="D106" s="1850" t="s">
        <v>2259</v>
      </c>
      <c r="E106" s="1850" t="s">
        <v>2260</v>
      </c>
      <c r="F106" s="1850" t="s">
        <v>2261</v>
      </c>
      <c r="G106" s="1850" t="s">
        <v>28</v>
      </c>
      <c r="H106" s="1850" t="s">
        <v>28</v>
      </c>
      <c r="I106" s="1850" t="s">
        <v>854</v>
      </c>
    </row>
    <row customHeight="1" ht="11.25">
      <c r="A107" s="1850" t="s">
        <v>2253</v>
      </c>
      <c r="B107" s="1850" t="s">
        <v>16</v>
      </c>
      <c r="C107" s="1850" t="s">
        <v>2538</v>
      </c>
      <c r="D107" s="1850" t="s">
        <v>2539</v>
      </c>
      <c r="E107" s="1850" t="s">
        <v>2540</v>
      </c>
      <c r="F107" s="1850" t="s">
        <v>2257</v>
      </c>
      <c r="G107" s="1850" t="s">
        <v>28</v>
      </c>
      <c r="H107" s="1850" t="s">
        <v>28</v>
      </c>
      <c r="I107" s="1850" t="s">
        <v>854</v>
      </c>
    </row>
    <row customHeight="1" ht="11.25">
      <c r="A108" s="1850" t="s">
        <v>2253</v>
      </c>
      <c r="B108" s="1850" t="s">
        <v>16</v>
      </c>
      <c r="C108" s="1850" t="s">
        <v>2281</v>
      </c>
      <c r="D108" s="1850" t="s">
        <v>2282</v>
      </c>
      <c r="E108" s="1850" t="s">
        <v>2283</v>
      </c>
      <c r="F108" s="1850" t="s">
        <v>2257</v>
      </c>
      <c r="G108" s="1850" t="s">
        <v>28</v>
      </c>
      <c r="H108" s="1850" t="s">
        <v>28</v>
      </c>
      <c r="I108" s="1850" t="s">
        <v>854</v>
      </c>
    </row>
    <row customHeight="1" ht="11.25">
      <c r="A109" s="1850" t="s">
        <v>2253</v>
      </c>
      <c r="B109" s="1850" t="s">
        <v>16</v>
      </c>
      <c r="C109" s="1850" t="s">
        <v>2541</v>
      </c>
      <c r="D109" s="1850" t="s">
        <v>2542</v>
      </c>
      <c r="E109" s="1850" t="s">
        <v>2543</v>
      </c>
      <c r="F109" s="1850" t="s">
        <v>2378</v>
      </c>
      <c r="G109" s="1850" t="s">
        <v>28</v>
      </c>
      <c r="H109" s="1850" t="s">
        <v>28</v>
      </c>
      <c r="I109" s="1850" t="s">
        <v>854</v>
      </c>
    </row>
    <row customHeight="1" ht="11.25">
      <c r="A110" s="1850" t="s">
        <v>2253</v>
      </c>
      <c r="B110" s="1850" t="s">
        <v>16</v>
      </c>
      <c r="C110" s="1850" t="s">
        <v>2284</v>
      </c>
      <c r="D110" s="1850" t="s">
        <v>2285</v>
      </c>
      <c r="E110" s="1850" t="s">
        <v>2286</v>
      </c>
      <c r="F110" s="1850" t="s">
        <v>2287</v>
      </c>
      <c r="G110" s="1850" t="s">
        <v>28</v>
      </c>
      <c r="H110" s="1850" t="s">
        <v>28</v>
      </c>
      <c r="I110" s="1850" t="s">
        <v>854</v>
      </c>
    </row>
    <row customHeight="1" ht="11.25">
      <c r="A111" s="1850" t="s">
        <v>2253</v>
      </c>
      <c r="B111" s="1850" t="s">
        <v>16</v>
      </c>
      <c r="C111" s="1850" t="s">
        <v>2544</v>
      </c>
      <c r="D111" s="1850" t="s">
        <v>2545</v>
      </c>
      <c r="E111" s="1850" t="s">
        <v>2546</v>
      </c>
      <c r="F111" s="1850" t="s">
        <v>2257</v>
      </c>
      <c r="G111" s="1850" t="s">
        <v>28</v>
      </c>
      <c r="H111" s="1850" t="s">
        <v>28</v>
      </c>
      <c r="I111" s="1850" t="s">
        <v>854</v>
      </c>
    </row>
    <row customHeight="1" ht="11.25">
      <c r="A112" s="1850" t="s">
        <v>2253</v>
      </c>
      <c r="B112" s="1850" t="s">
        <v>16</v>
      </c>
      <c r="C112" s="1850" t="s">
        <v>2291</v>
      </c>
      <c r="D112" s="1850" t="s">
        <v>2292</v>
      </c>
      <c r="E112" s="1850" t="s">
        <v>2293</v>
      </c>
      <c r="F112" s="1850" t="s">
        <v>2272</v>
      </c>
      <c r="G112" s="1850" t="s">
        <v>2294</v>
      </c>
      <c r="H112" s="1850" t="s">
        <v>28</v>
      </c>
      <c r="I112" s="1850" t="s">
        <v>854</v>
      </c>
    </row>
    <row customHeight="1" ht="11.25">
      <c r="A113" s="1850" t="s">
        <v>2253</v>
      </c>
      <c r="B113" s="1850" t="s">
        <v>16</v>
      </c>
      <c r="C113" s="1850" t="s">
        <v>2295</v>
      </c>
      <c r="D113" s="1850" t="s">
        <v>2296</v>
      </c>
      <c r="E113" s="1850" t="s">
        <v>2297</v>
      </c>
      <c r="F113" s="1850" t="s">
        <v>2298</v>
      </c>
      <c r="G113" s="1850" t="s">
        <v>28</v>
      </c>
      <c r="H113" s="1850" t="s">
        <v>28</v>
      </c>
      <c r="I113" s="1850" t="s">
        <v>854</v>
      </c>
    </row>
    <row customHeight="1" ht="11.25">
      <c r="A114" s="1850" t="s">
        <v>2253</v>
      </c>
      <c r="B114" s="1850" t="s">
        <v>16</v>
      </c>
      <c r="C114" s="1850" t="s">
        <v>2299</v>
      </c>
      <c r="D114" s="1850" t="s">
        <v>2300</v>
      </c>
      <c r="E114" s="1850" t="s">
        <v>2301</v>
      </c>
      <c r="F114" s="1850" t="s">
        <v>2298</v>
      </c>
      <c r="G114" s="1850" t="s">
        <v>28</v>
      </c>
      <c r="H114" s="1850" t="s">
        <v>28</v>
      </c>
      <c r="I114" s="1850" t="s">
        <v>854</v>
      </c>
    </row>
    <row customHeight="1" ht="11.25">
      <c r="A115" s="1850" t="s">
        <v>2253</v>
      </c>
      <c r="B115" s="1850" t="s">
        <v>16</v>
      </c>
      <c r="C115" s="1850" t="s">
        <v>2547</v>
      </c>
      <c r="D115" s="1850" t="s">
        <v>2548</v>
      </c>
      <c r="E115" s="1850" t="s">
        <v>2549</v>
      </c>
      <c r="F115" s="1850" t="s">
        <v>2305</v>
      </c>
      <c r="G115" s="1850" t="s">
        <v>2550</v>
      </c>
      <c r="H115" s="1850" t="s">
        <v>28</v>
      </c>
      <c r="I115" s="1850" t="s">
        <v>854</v>
      </c>
    </row>
    <row customHeight="1" ht="11.25">
      <c r="A116" s="1850" t="s">
        <v>2253</v>
      </c>
      <c r="B116" s="1850" t="s">
        <v>16</v>
      </c>
      <c r="C116" s="1850" t="s">
        <v>2551</v>
      </c>
      <c r="D116" s="1850" t="s">
        <v>2552</v>
      </c>
      <c r="E116" s="1850" t="s">
        <v>2308</v>
      </c>
      <c r="F116" s="1850" t="s">
        <v>2553</v>
      </c>
      <c r="G116" s="1850" t="s">
        <v>28</v>
      </c>
      <c r="H116" s="1850" t="s">
        <v>28</v>
      </c>
      <c r="I116" s="1850" t="s">
        <v>854</v>
      </c>
    </row>
    <row customHeight="1" ht="11.25">
      <c r="A117" s="1850" t="s">
        <v>2253</v>
      </c>
      <c r="B117" s="1850" t="s">
        <v>16</v>
      </c>
      <c r="C117" s="1850" t="s">
        <v>2302</v>
      </c>
      <c r="D117" s="1850" t="s">
        <v>2303</v>
      </c>
      <c r="E117" s="1850" t="s">
        <v>2304</v>
      </c>
      <c r="F117" s="1850" t="s">
        <v>2305</v>
      </c>
      <c r="G117" s="1850" t="s">
        <v>28</v>
      </c>
      <c r="H117" s="1850" t="s">
        <v>28</v>
      </c>
      <c r="I117" s="1850" t="s">
        <v>854</v>
      </c>
    </row>
    <row customHeight="1" ht="11.25">
      <c r="A118" s="1850" t="s">
        <v>2253</v>
      </c>
      <c r="B118" s="1850" t="s">
        <v>16</v>
      </c>
      <c r="C118" s="1850" t="s">
        <v>2554</v>
      </c>
      <c r="D118" s="1850" t="s">
        <v>2555</v>
      </c>
      <c r="E118" s="1850" t="s">
        <v>2556</v>
      </c>
      <c r="F118" s="1850" t="s">
        <v>51</v>
      </c>
      <c r="G118" s="1850" t="s">
        <v>28</v>
      </c>
      <c r="H118" s="1850" t="s">
        <v>28</v>
      </c>
      <c r="I118" s="1850" t="s">
        <v>854</v>
      </c>
    </row>
    <row customHeight="1" ht="11.25">
      <c r="A119" s="1850" t="s">
        <v>2253</v>
      </c>
      <c r="B119" s="1850" t="s">
        <v>16</v>
      </c>
      <c r="C119" s="1850" t="s">
        <v>2557</v>
      </c>
      <c r="D119" s="1850" t="s">
        <v>2558</v>
      </c>
      <c r="E119" s="1850" t="s">
        <v>2559</v>
      </c>
      <c r="F119" s="1850" t="s">
        <v>2309</v>
      </c>
      <c r="G119" s="1850" t="s">
        <v>28</v>
      </c>
      <c r="H119" s="1850" t="s">
        <v>28</v>
      </c>
      <c r="I119" s="1850" t="s">
        <v>854</v>
      </c>
    </row>
    <row customHeight="1" ht="11.25">
      <c r="A120" s="1850" t="s">
        <v>2253</v>
      </c>
      <c r="B120" s="1850" t="s">
        <v>16</v>
      </c>
      <c r="C120" s="1850" t="s">
        <v>2306</v>
      </c>
      <c r="D120" s="1850" t="s">
        <v>2307</v>
      </c>
      <c r="E120" s="1850" t="s">
        <v>2308</v>
      </c>
      <c r="F120" s="1850" t="s">
        <v>2309</v>
      </c>
      <c r="G120" s="1850" t="s">
        <v>28</v>
      </c>
      <c r="H120" s="1850" t="s">
        <v>28</v>
      </c>
      <c r="I120" s="1850" t="s">
        <v>854</v>
      </c>
    </row>
    <row customHeight="1" ht="11.25">
      <c r="A121" s="1850" t="s">
        <v>2253</v>
      </c>
      <c r="B121" s="1850" t="s">
        <v>16</v>
      </c>
      <c r="C121" s="1850" t="s">
        <v>2310</v>
      </c>
      <c r="D121" s="1850" t="s">
        <v>2311</v>
      </c>
      <c r="E121" s="1850" t="s">
        <v>2312</v>
      </c>
      <c r="F121" s="1850" t="s">
        <v>2313</v>
      </c>
      <c r="G121" s="1850" t="s">
        <v>28</v>
      </c>
      <c r="H121" s="1850" t="s">
        <v>28</v>
      </c>
      <c r="I121" s="1850" t="s">
        <v>854</v>
      </c>
    </row>
    <row customHeight="1" ht="11.25">
      <c r="A122" s="1850" t="s">
        <v>2253</v>
      </c>
      <c r="B122" s="1850" t="s">
        <v>16</v>
      </c>
      <c r="C122" s="1850" t="s">
        <v>2317</v>
      </c>
      <c r="D122" s="1850" t="s">
        <v>2318</v>
      </c>
      <c r="E122" s="1850" t="s">
        <v>2319</v>
      </c>
      <c r="F122" s="1850" t="s">
        <v>2320</v>
      </c>
      <c r="G122" s="1850" t="s">
        <v>2321</v>
      </c>
      <c r="H122" s="1850" t="s">
        <v>28</v>
      </c>
      <c r="I122" s="1850" t="s">
        <v>854</v>
      </c>
    </row>
    <row customHeight="1" ht="11.25">
      <c r="A123" s="1850" t="s">
        <v>2253</v>
      </c>
      <c r="B123" s="1850" t="s">
        <v>16</v>
      </c>
      <c r="C123" s="1850" t="s">
        <v>2322</v>
      </c>
      <c r="D123" s="1850" t="s">
        <v>2323</v>
      </c>
      <c r="E123" s="1850" t="s">
        <v>2324</v>
      </c>
      <c r="F123" s="1850" t="s">
        <v>2280</v>
      </c>
      <c r="G123" s="1850" t="s">
        <v>28</v>
      </c>
      <c r="H123" s="1850" t="s">
        <v>28</v>
      </c>
      <c r="I123" s="1850" t="s">
        <v>854</v>
      </c>
    </row>
    <row customHeight="1" ht="11.25">
      <c r="A124" s="1850" t="s">
        <v>2253</v>
      </c>
      <c r="B124" s="1850" t="s">
        <v>16</v>
      </c>
      <c r="C124" s="1850" t="s">
        <v>2325</v>
      </c>
      <c r="D124" s="1850" t="s">
        <v>2326</v>
      </c>
      <c r="E124" s="1850" t="s">
        <v>2327</v>
      </c>
      <c r="F124" s="1850" t="s">
        <v>2328</v>
      </c>
      <c r="G124" s="1850" t="s">
        <v>2329</v>
      </c>
      <c r="H124" s="1850" t="s">
        <v>28</v>
      </c>
      <c r="I124" s="1850" t="s">
        <v>854</v>
      </c>
    </row>
    <row customHeight="1" ht="11.25">
      <c r="A125" s="1850" t="s">
        <v>2253</v>
      </c>
      <c r="B125" s="1850" t="s">
        <v>16</v>
      </c>
      <c r="C125" s="1850" t="s">
        <v>2337</v>
      </c>
      <c r="D125" s="1850" t="s">
        <v>2334</v>
      </c>
      <c r="E125" s="1850" t="s">
        <v>2338</v>
      </c>
      <c r="F125" s="1850" t="s">
        <v>2339</v>
      </c>
      <c r="G125" s="1850" t="s">
        <v>2340</v>
      </c>
      <c r="H125" s="1850" t="s">
        <v>28</v>
      </c>
      <c r="I125" s="1850" t="s">
        <v>854</v>
      </c>
    </row>
    <row customHeight="1" ht="11.25">
      <c r="A126" s="1850" t="s">
        <v>2253</v>
      </c>
      <c r="B126" s="1850" t="s">
        <v>16</v>
      </c>
      <c r="C126" s="1850" t="s">
        <v>2341</v>
      </c>
      <c r="D126" s="1850" t="s">
        <v>2342</v>
      </c>
      <c r="E126" s="1850" t="s">
        <v>2343</v>
      </c>
      <c r="F126" s="1850" t="s">
        <v>2339</v>
      </c>
      <c r="G126" s="1850" t="s">
        <v>2344</v>
      </c>
      <c r="H126" s="1850" t="s">
        <v>28</v>
      </c>
      <c r="I126" s="1850" t="s">
        <v>854</v>
      </c>
    </row>
    <row customHeight="1" ht="11.25">
      <c r="A127" s="1850" t="s">
        <v>2253</v>
      </c>
      <c r="B127" s="1850" t="s">
        <v>16</v>
      </c>
      <c r="C127" s="1850" t="s">
        <v>2345</v>
      </c>
      <c r="D127" s="1850" t="s">
        <v>2346</v>
      </c>
      <c r="E127" s="1850" t="s">
        <v>2347</v>
      </c>
      <c r="F127" s="1850" t="s">
        <v>2328</v>
      </c>
      <c r="G127" s="1850" t="s">
        <v>28</v>
      </c>
      <c r="H127" s="1850" t="s">
        <v>28</v>
      </c>
      <c r="I127" s="1850" t="s">
        <v>854</v>
      </c>
    </row>
    <row customHeight="1" ht="11.25">
      <c r="A128" s="1850" t="s">
        <v>2253</v>
      </c>
      <c r="B128" s="1850" t="s">
        <v>16</v>
      </c>
      <c r="C128" s="1850" t="s">
        <v>2348</v>
      </c>
      <c r="D128" s="1850" t="s">
        <v>2349</v>
      </c>
      <c r="E128" s="1850" t="s">
        <v>2350</v>
      </c>
      <c r="F128" s="1850" t="s">
        <v>2351</v>
      </c>
      <c r="G128" s="1850" t="s">
        <v>28</v>
      </c>
      <c r="H128" s="1850" t="s">
        <v>28</v>
      </c>
      <c r="I128" s="1850" t="s">
        <v>854</v>
      </c>
    </row>
    <row customHeight="1" ht="11.25">
      <c r="A129" s="1850" t="s">
        <v>2253</v>
      </c>
      <c r="B129" s="1850" t="s">
        <v>16</v>
      </c>
      <c r="C129" s="1850" t="s">
        <v>2352</v>
      </c>
      <c r="D129" s="1850" t="s">
        <v>2353</v>
      </c>
      <c r="E129" s="1850" t="s">
        <v>2354</v>
      </c>
      <c r="F129" s="1850" t="s">
        <v>2328</v>
      </c>
      <c r="G129" s="1850" t="s">
        <v>2355</v>
      </c>
      <c r="H129" s="1850" t="s">
        <v>28</v>
      </c>
      <c r="I129" s="1850" t="s">
        <v>854</v>
      </c>
    </row>
    <row customHeight="1" ht="11.25">
      <c r="A130" s="1850" t="s">
        <v>2253</v>
      </c>
      <c r="B130" s="1850" t="s">
        <v>16</v>
      </c>
      <c r="C130" s="1850" t="s">
        <v>2560</v>
      </c>
      <c r="D130" s="1850" t="s">
        <v>2561</v>
      </c>
      <c r="E130" s="1850" t="s">
        <v>2562</v>
      </c>
      <c r="F130" s="1850" t="s">
        <v>2339</v>
      </c>
      <c r="G130" s="1850" t="s">
        <v>28</v>
      </c>
      <c r="H130" s="1850" t="s">
        <v>28</v>
      </c>
      <c r="I130" s="1850" t="s">
        <v>854</v>
      </c>
    </row>
    <row customHeight="1" ht="11.25">
      <c r="A131" s="1850" t="s">
        <v>2253</v>
      </c>
      <c r="B131" s="1850" t="s">
        <v>16</v>
      </c>
      <c r="C131" s="1850" t="s">
        <v>2563</v>
      </c>
      <c r="D131" s="1850" t="s">
        <v>2564</v>
      </c>
      <c r="E131" s="1850" t="s">
        <v>2565</v>
      </c>
      <c r="F131" s="1850" t="s">
        <v>2276</v>
      </c>
      <c r="G131" s="1850" t="s">
        <v>2566</v>
      </c>
      <c r="H131" s="1850" t="s">
        <v>28</v>
      </c>
      <c r="I131" s="1850" t="s">
        <v>854</v>
      </c>
    </row>
    <row customHeight="1" ht="11.25">
      <c r="A132" s="1850" t="s">
        <v>2253</v>
      </c>
      <c r="B132" s="1850" t="s">
        <v>16</v>
      </c>
      <c r="C132" s="1850" t="s">
        <v>2356</v>
      </c>
      <c r="D132" s="1850" t="s">
        <v>2357</v>
      </c>
      <c r="E132" s="1850" t="s">
        <v>2358</v>
      </c>
      <c r="F132" s="1850" t="s">
        <v>2298</v>
      </c>
      <c r="G132" s="1850" t="s">
        <v>2359</v>
      </c>
      <c r="H132" s="1850" t="s">
        <v>28</v>
      </c>
      <c r="I132" s="1850" t="s">
        <v>854</v>
      </c>
    </row>
    <row customHeight="1" ht="11.25">
      <c r="A133" s="1850" t="s">
        <v>2253</v>
      </c>
      <c r="B133" s="1850" t="s">
        <v>16</v>
      </c>
      <c r="C133" s="1850" t="s">
        <v>2364</v>
      </c>
      <c r="D133" s="1850" t="s">
        <v>2365</v>
      </c>
      <c r="E133" s="1850" t="s">
        <v>2366</v>
      </c>
      <c r="F133" s="1850" t="s">
        <v>2272</v>
      </c>
      <c r="G133" s="1850" t="s">
        <v>2367</v>
      </c>
      <c r="H133" s="1850" t="s">
        <v>28</v>
      </c>
      <c r="I133" s="1850" t="s">
        <v>854</v>
      </c>
    </row>
    <row customHeight="1" ht="11.25">
      <c r="A134" s="1850" t="s">
        <v>2253</v>
      </c>
      <c r="B134" s="1850" t="s">
        <v>16</v>
      </c>
      <c r="C134" s="1850" t="s">
        <v>2368</v>
      </c>
      <c r="D134" s="1850" t="s">
        <v>2369</v>
      </c>
      <c r="E134" s="1850" t="s">
        <v>2370</v>
      </c>
      <c r="F134" s="1850" t="s">
        <v>2371</v>
      </c>
      <c r="G134" s="1850" t="s">
        <v>28</v>
      </c>
      <c r="H134" s="1850" t="s">
        <v>28</v>
      </c>
      <c r="I134" s="1850" t="s">
        <v>854</v>
      </c>
    </row>
    <row customHeight="1" ht="11.25">
      <c r="A135" s="1850" t="s">
        <v>2253</v>
      </c>
      <c r="B135" s="1850" t="s">
        <v>16</v>
      </c>
      <c r="C135" s="1850" t="s">
        <v>2372</v>
      </c>
      <c r="D135" s="1850" t="s">
        <v>2373</v>
      </c>
      <c r="E135" s="1850" t="s">
        <v>2374</v>
      </c>
      <c r="F135" s="1850" t="s">
        <v>2276</v>
      </c>
      <c r="G135" s="1850" t="s">
        <v>28</v>
      </c>
      <c r="H135" s="1850" t="s">
        <v>28</v>
      </c>
      <c r="I135" s="1850" t="s">
        <v>854</v>
      </c>
    </row>
    <row customHeight="1" ht="11.25">
      <c r="A136" s="1850" t="s">
        <v>2253</v>
      </c>
      <c r="B136" s="1850" t="s">
        <v>16</v>
      </c>
      <c r="C136" s="1850" t="s">
        <v>13</v>
      </c>
      <c r="D136" s="1850" t="s">
        <v>46</v>
      </c>
      <c r="E136" s="1850" t="s">
        <v>49</v>
      </c>
      <c r="F136" s="1850" t="s">
        <v>51</v>
      </c>
      <c r="G136" s="1850" t="s">
        <v>28</v>
      </c>
      <c r="H136" s="1850" t="s">
        <v>28</v>
      </c>
      <c r="I136" s="1850" t="s">
        <v>854</v>
      </c>
    </row>
    <row customHeight="1" ht="11.25">
      <c r="A137" s="1850" t="s">
        <v>2253</v>
      </c>
      <c r="B137" s="1850" t="s">
        <v>16</v>
      </c>
      <c r="C137" s="1850" t="s">
        <v>2375</v>
      </c>
      <c r="D137" s="1850" t="s">
        <v>2376</v>
      </c>
      <c r="E137" s="1850" t="s">
        <v>2377</v>
      </c>
      <c r="F137" s="1850" t="s">
        <v>2378</v>
      </c>
      <c r="G137" s="1850" t="s">
        <v>28</v>
      </c>
      <c r="H137" s="1850" t="s">
        <v>28</v>
      </c>
      <c r="I137" s="1850" t="s">
        <v>854</v>
      </c>
    </row>
    <row customHeight="1" ht="11.25">
      <c r="A138" s="1850" t="s">
        <v>2253</v>
      </c>
      <c r="B138" s="1850" t="s">
        <v>16</v>
      </c>
      <c r="C138" s="1850" t="s">
        <v>2382</v>
      </c>
      <c r="D138" s="1850" t="s">
        <v>2383</v>
      </c>
      <c r="E138" s="1850" t="s">
        <v>2384</v>
      </c>
      <c r="F138" s="1850" t="s">
        <v>2313</v>
      </c>
      <c r="G138" s="1850" t="s">
        <v>28</v>
      </c>
      <c r="H138" s="1850" t="s">
        <v>28</v>
      </c>
      <c r="I138" s="1850" t="s">
        <v>854</v>
      </c>
    </row>
    <row customHeight="1" ht="11.25">
      <c r="A139" s="1850" t="s">
        <v>2253</v>
      </c>
      <c r="B139" s="1850" t="s">
        <v>16</v>
      </c>
      <c r="C139" s="1850" t="s">
        <v>2385</v>
      </c>
      <c r="D139" s="1850" t="s">
        <v>2386</v>
      </c>
      <c r="E139" s="1850" t="s">
        <v>2286</v>
      </c>
      <c r="F139" s="1850" t="s">
        <v>2387</v>
      </c>
      <c r="G139" s="1850" t="s">
        <v>28</v>
      </c>
      <c r="H139" s="1850" t="s">
        <v>28</v>
      </c>
      <c r="I139" s="1850" t="s">
        <v>854</v>
      </c>
    </row>
    <row customHeight="1" ht="11.25">
      <c r="A140" s="1850" t="s">
        <v>2253</v>
      </c>
      <c r="B140" s="1850" t="s">
        <v>16</v>
      </c>
      <c r="C140" s="1850" t="s">
        <v>2388</v>
      </c>
      <c r="D140" s="1850" t="s">
        <v>2389</v>
      </c>
      <c r="E140" s="1850" t="s">
        <v>2390</v>
      </c>
      <c r="F140" s="1850" t="s">
        <v>2339</v>
      </c>
      <c r="G140" s="1850" t="s">
        <v>2391</v>
      </c>
      <c r="H140" s="1850" t="s">
        <v>28</v>
      </c>
      <c r="I140" s="1850" t="s">
        <v>854</v>
      </c>
    </row>
    <row customHeight="1" ht="11.25">
      <c r="A141" s="1850" t="s">
        <v>2253</v>
      </c>
      <c r="B141" s="1850" t="s">
        <v>16</v>
      </c>
      <c r="C141" s="1850" t="s">
        <v>2567</v>
      </c>
      <c r="D141" s="1850" t="s">
        <v>2568</v>
      </c>
      <c r="E141" s="1850" t="s">
        <v>2569</v>
      </c>
      <c r="F141" s="1850" t="s">
        <v>2265</v>
      </c>
      <c r="G141" s="1850" t="s">
        <v>28</v>
      </c>
      <c r="H141" s="1850" t="s">
        <v>28</v>
      </c>
      <c r="I141" s="1850" t="s">
        <v>854</v>
      </c>
    </row>
    <row customHeight="1" ht="11.25">
      <c r="A142" s="1850" t="s">
        <v>2253</v>
      </c>
      <c r="B142" s="1850" t="s">
        <v>16</v>
      </c>
      <c r="C142" s="1850" t="s">
        <v>2392</v>
      </c>
      <c r="D142" s="1850" t="s">
        <v>2393</v>
      </c>
      <c r="E142" s="1850" t="s">
        <v>2394</v>
      </c>
      <c r="F142" s="1850" t="s">
        <v>2395</v>
      </c>
      <c r="G142" s="1850" t="s">
        <v>2396</v>
      </c>
      <c r="H142" s="1850" t="s">
        <v>28</v>
      </c>
      <c r="I142" s="1850" t="s">
        <v>854</v>
      </c>
    </row>
    <row customHeight="1" ht="11.25">
      <c r="A143" s="1850" t="s">
        <v>2253</v>
      </c>
      <c r="B143" s="1850" t="s">
        <v>16</v>
      </c>
      <c r="C143" s="1850" t="s">
        <v>2570</v>
      </c>
      <c r="D143" s="1850" t="s">
        <v>2571</v>
      </c>
      <c r="E143" s="1850" t="s">
        <v>2572</v>
      </c>
      <c r="F143" s="1850" t="s">
        <v>2351</v>
      </c>
      <c r="G143" s="1850" t="s">
        <v>2573</v>
      </c>
      <c r="H143" s="1850" t="s">
        <v>28</v>
      </c>
      <c r="I143" s="1850" t="s">
        <v>854</v>
      </c>
    </row>
    <row customHeight="1" ht="11.25">
      <c r="A144" s="1850" t="s">
        <v>2253</v>
      </c>
      <c r="B144" s="1850" t="s">
        <v>16</v>
      </c>
      <c r="C144" s="1850" t="s">
        <v>2574</v>
      </c>
      <c r="D144" s="1850" t="s">
        <v>2575</v>
      </c>
      <c r="E144" s="1850" t="s">
        <v>2576</v>
      </c>
      <c r="F144" s="1850" t="s">
        <v>2395</v>
      </c>
      <c r="G144" s="1850" t="s">
        <v>28</v>
      </c>
      <c r="H144" s="1850" t="s">
        <v>28</v>
      </c>
      <c r="I144" s="1850" t="s">
        <v>854</v>
      </c>
    </row>
    <row customHeight="1" ht="11.25">
      <c r="A145" s="1850" t="s">
        <v>2253</v>
      </c>
      <c r="B145" s="1850" t="s">
        <v>16</v>
      </c>
      <c r="C145" s="1850" t="s">
        <v>2577</v>
      </c>
      <c r="D145" s="1850" t="s">
        <v>2578</v>
      </c>
      <c r="E145" s="1850" t="s">
        <v>2579</v>
      </c>
      <c r="F145" s="1850" t="s">
        <v>2265</v>
      </c>
      <c r="G145" s="1850" t="s">
        <v>28</v>
      </c>
      <c r="H145" s="1850" t="s">
        <v>28</v>
      </c>
      <c r="I145" s="1850" t="s">
        <v>854</v>
      </c>
    </row>
    <row customHeight="1" ht="11.25">
      <c r="A146" s="1850" t="s">
        <v>2253</v>
      </c>
      <c r="B146" s="1850" t="s">
        <v>16</v>
      </c>
      <c r="C146" s="1850" t="s">
        <v>2580</v>
      </c>
      <c r="D146" s="1850" t="s">
        <v>2581</v>
      </c>
      <c r="E146" s="1850" t="s">
        <v>2582</v>
      </c>
      <c r="F146" s="1850" t="s">
        <v>2257</v>
      </c>
      <c r="G146" s="1850" t="s">
        <v>28</v>
      </c>
      <c r="H146" s="1850" t="s">
        <v>28</v>
      </c>
      <c r="I146" s="1850" t="s">
        <v>854</v>
      </c>
    </row>
    <row customHeight="1" ht="11.25">
      <c r="A147" s="1850" t="s">
        <v>2253</v>
      </c>
      <c r="B147" s="1850" t="s">
        <v>16</v>
      </c>
      <c r="C147" s="1850" t="s">
        <v>2407</v>
      </c>
      <c r="D147" s="1850" t="s">
        <v>2408</v>
      </c>
      <c r="E147" s="1850" t="s">
        <v>2409</v>
      </c>
      <c r="F147" s="1850" t="s">
        <v>2298</v>
      </c>
      <c r="G147" s="1850" t="s">
        <v>28</v>
      </c>
      <c r="H147" s="1850" t="s">
        <v>28</v>
      </c>
      <c r="I147" s="1850" t="s">
        <v>854</v>
      </c>
    </row>
    <row customHeight="1" ht="11.25">
      <c r="A148" s="1850" t="s">
        <v>2253</v>
      </c>
      <c r="B148" s="1850" t="s">
        <v>16</v>
      </c>
      <c r="C148" s="1850" t="s">
        <v>2410</v>
      </c>
      <c r="D148" s="1850" t="s">
        <v>2411</v>
      </c>
      <c r="E148" s="1850" t="s">
        <v>2412</v>
      </c>
      <c r="F148" s="1850" t="s">
        <v>2400</v>
      </c>
      <c r="G148" s="1850" t="s">
        <v>2413</v>
      </c>
      <c r="H148" s="1850" t="s">
        <v>28</v>
      </c>
      <c r="I148" s="1850" t="s">
        <v>854</v>
      </c>
    </row>
    <row customHeight="1" ht="11.25">
      <c r="A149" s="1850" t="s">
        <v>2253</v>
      </c>
      <c r="B149" s="1850" t="s">
        <v>16</v>
      </c>
      <c r="C149" s="1850" t="s">
        <v>2429</v>
      </c>
      <c r="D149" s="1850" t="s">
        <v>2430</v>
      </c>
      <c r="E149" s="1850" t="s">
        <v>2431</v>
      </c>
      <c r="F149" s="1850" t="s">
        <v>2309</v>
      </c>
      <c r="G149" s="1850" t="s">
        <v>2432</v>
      </c>
      <c r="H149" s="1850" t="s">
        <v>28</v>
      </c>
      <c r="I149" s="1850" t="s">
        <v>854</v>
      </c>
    </row>
    <row customHeight="1" ht="11.25">
      <c r="A150" s="1850" t="s">
        <v>2253</v>
      </c>
      <c r="B150" s="1850" t="s">
        <v>16</v>
      </c>
      <c r="C150" s="1850" t="s">
        <v>2433</v>
      </c>
      <c r="D150" s="1850" t="s">
        <v>2434</v>
      </c>
      <c r="E150" s="1850" t="s">
        <v>2435</v>
      </c>
      <c r="F150" s="1850" t="s">
        <v>2309</v>
      </c>
      <c r="G150" s="1850" t="s">
        <v>28</v>
      </c>
      <c r="H150" s="1850" t="s">
        <v>28</v>
      </c>
      <c r="I150" s="1850" t="s">
        <v>854</v>
      </c>
    </row>
    <row customHeight="1" ht="11.25">
      <c r="A151" s="1850" t="s">
        <v>2253</v>
      </c>
      <c r="B151" s="1850" t="s">
        <v>16</v>
      </c>
      <c r="C151" s="1850" t="s">
        <v>2436</v>
      </c>
      <c r="D151" s="1850" t="s">
        <v>2437</v>
      </c>
      <c r="E151" s="1850" t="s">
        <v>2438</v>
      </c>
      <c r="F151" s="1850" t="s">
        <v>2439</v>
      </c>
      <c r="G151" s="1850" t="s">
        <v>28</v>
      </c>
      <c r="H151" s="1850" t="s">
        <v>28</v>
      </c>
      <c r="I151" s="1850" t="s">
        <v>854</v>
      </c>
    </row>
    <row customHeight="1" ht="11.25">
      <c r="A152" s="1850" t="s">
        <v>2253</v>
      </c>
      <c r="B152" s="1850" t="s">
        <v>16</v>
      </c>
      <c r="C152" s="1850" t="s">
        <v>2583</v>
      </c>
      <c r="D152" s="1850" t="s">
        <v>2584</v>
      </c>
      <c r="E152" s="1850" t="s">
        <v>2585</v>
      </c>
      <c r="F152" s="1850" t="s">
        <v>2339</v>
      </c>
      <c r="G152" s="1850" t="s">
        <v>28</v>
      </c>
      <c r="H152" s="1850" t="s">
        <v>28</v>
      </c>
      <c r="I152" s="1850" t="s">
        <v>854</v>
      </c>
    </row>
    <row customHeight="1" ht="11.25">
      <c r="A153" s="1850" t="s">
        <v>2253</v>
      </c>
      <c r="B153" s="1850" t="s">
        <v>16</v>
      </c>
      <c r="C153" s="1850" t="s">
        <v>2586</v>
      </c>
      <c r="D153" s="1850" t="s">
        <v>2587</v>
      </c>
      <c r="E153" s="1850" t="s">
        <v>2588</v>
      </c>
      <c r="F153" s="1850" t="s">
        <v>2265</v>
      </c>
      <c r="G153" s="1850" t="s">
        <v>28</v>
      </c>
      <c r="H153" s="1850" t="s">
        <v>28</v>
      </c>
      <c r="I153" s="1850" t="s">
        <v>854</v>
      </c>
    </row>
    <row customHeight="1" ht="11.25">
      <c r="A154" s="1850" t="s">
        <v>2253</v>
      </c>
      <c r="B154" s="1850" t="s">
        <v>16</v>
      </c>
      <c r="C154" s="1850" t="s">
        <v>2443</v>
      </c>
      <c r="D154" s="1850" t="s">
        <v>2444</v>
      </c>
      <c r="E154" s="1850" t="s">
        <v>2445</v>
      </c>
      <c r="F154" s="1850" t="s">
        <v>2257</v>
      </c>
      <c r="G154" s="1850" t="s">
        <v>28</v>
      </c>
      <c r="H154" s="1850" t="s">
        <v>28</v>
      </c>
      <c r="I154" s="1850" t="s">
        <v>854</v>
      </c>
    </row>
    <row customHeight="1" ht="11.25">
      <c r="A155" s="1850" t="s">
        <v>2253</v>
      </c>
      <c r="B155" s="1850" t="s">
        <v>16</v>
      </c>
      <c r="C155" s="1850" t="s">
        <v>2589</v>
      </c>
      <c r="D155" s="1850" t="s">
        <v>2590</v>
      </c>
      <c r="E155" s="1850" t="s">
        <v>2591</v>
      </c>
      <c r="F155" s="1850" t="s">
        <v>2276</v>
      </c>
      <c r="G155" s="1850" t="s">
        <v>2592</v>
      </c>
      <c r="H155" s="1850" t="s">
        <v>28</v>
      </c>
      <c r="I155" s="1850" t="s">
        <v>854</v>
      </c>
    </row>
    <row customHeight="1" ht="11.25">
      <c r="A156" s="1850" t="s">
        <v>2253</v>
      </c>
      <c r="B156" s="1850" t="s">
        <v>16</v>
      </c>
      <c r="C156" s="1850" t="s">
        <v>2593</v>
      </c>
      <c r="D156" s="1850" t="s">
        <v>2594</v>
      </c>
      <c r="E156" s="1850" t="s">
        <v>2595</v>
      </c>
      <c r="F156" s="1850" t="s">
        <v>2265</v>
      </c>
      <c r="G156" s="1850" t="s">
        <v>28</v>
      </c>
      <c r="H156" s="1850" t="s">
        <v>28</v>
      </c>
      <c r="I156" s="1850" t="s">
        <v>854</v>
      </c>
    </row>
    <row customHeight="1" ht="11.25">
      <c r="A157" s="1850" t="s">
        <v>2253</v>
      </c>
      <c r="B157" s="1850" t="s">
        <v>16</v>
      </c>
      <c r="C157" s="1850" t="s">
        <v>2446</v>
      </c>
      <c r="D157" s="1850" t="s">
        <v>2447</v>
      </c>
      <c r="E157" s="1850" t="s">
        <v>2448</v>
      </c>
      <c r="F157" s="1850" t="s">
        <v>2257</v>
      </c>
      <c r="G157" s="1850" t="s">
        <v>2449</v>
      </c>
      <c r="H157" s="1850" t="s">
        <v>28</v>
      </c>
      <c r="I157" s="1850" t="s">
        <v>854</v>
      </c>
    </row>
    <row customHeight="1" ht="11.25">
      <c r="A158" s="1850" t="s">
        <v>2253</v>
      </c>
      <c r="B158" s="1850" t="s">
        <v>16</v>
      </c>
      <c r="C158" s="1850" t="s">
        <v>2456</v>
      </c>
      <c r="D158" s="1850" t="s">
        <v>2457</v>
      </c>
      <c r="E158" s="1850" t="s">
        <v>2458</v>
      </c>
      <c r="F158" s="1850" t="s">
        <v>2257</v>
      </c>
      <c r="G158" s="1850" t="s">
        <v>2459</v>
      </c>
      <c r="H158" s="1850" t="s">
        <v>28</v>
      </c>
      <c r="I158" s="1850" t="s">
        <v>854</v>
      </c>
    </row>
    <row customHeight="1" ht="11.25">
      <c r="A159" s="1850" t="s">
        <v>2253</v>
      </c>
      <c r="B159" s="1850" t="s">
        <v>16</v>
      </c>
      <c r="C159" s="1850" t="s">
        <v>2596</v>
      </c>
      <c r="D159" s="1850" t="s">
        <v>2597</v>
      </c>
      <c r="E159" s="1850" t="s">
        <v>2598</v>
      </c>
      <c r="F159" s="1850" t="s">
        <v>2272</v>
      </c>
      <c r="G159" s="1850" t="s">
        <v>28</v>
      </c>
      <c r="H159" s="1850" t="s">
        <v>28</v>
      </c>
      <c r="I159" s="1850" t="s">
        <v>854</v>
      </c>
    </row>
    <row customHeight="1" ht="11.25">
      <c r="A160" s="1850" t="s">
        <v>2253</v>
      </c>
      <c r="B160" s="1850" t="s">
        <v>16</v>
      </c>
      <c r="C160" s="1850" t="s">
        <v>2599</v>
      </c>
      <c r="D160" s="1850" t="s">
        <v>2600</v>
      </c>
      <c r="E160" s="1850" t="s">
        <v>2601</v>
      </c>
      <c r="F160" s="1850" t="s">
        <v>2257</v>
      </c>
      <c r="G160" s="1850" t="s">
        <v>28</v>
      </c>
      <c r="H160" s="1850" t="s">
        <v>28</v>
      </c>
      <c r="I160" s="1850" t="s">
        <v>854</v>
      </c>
    </row>
    <row customHeight="1" ht="11.25">
      <c r="A161" s="1850" t="s">
        <v>2253</v>
      </c>
      <c r="B161" s="1850" t="s">
        <v>16</v>
      </c>
      <c r="C161" s="1850" t="s">
        <v>2476</v>
      </c>
      <c r="D161" s="1850" t="s">
        <v>2477</v>
      </c>
      <c r="E161" s="1850" t="s">
        <v>2478</v>
      </c>
      <c r="F161" s="1850" t="s">
        <v>2313</v>
      </c>
      <c r="G161" s="1850" t="s">
        <v>28</v>
      </c>
      <c r="H161" s="1850" t="s">
        <v>28</v>
      </c>
      <c r="I161" s="1850" t="s">
        <v>854</v>
      </c>
    </row>
    <row customHeight="1" ht="11.25">
      <c r="A162" s="1850" t="s">
        <v>2253</v>
      </c>
      <c r="B162" s="1850" t="s">
        <v>16</v>
      </c>
      <c r="C162" s="1850" t="s">
        <v>2479</v>
      </c>
      <c r="D162" s="1850" t="s">
        <v>2480</v>
      </c>
      <c r="E162" s="1850" t="s">
        <v>2481</v>
      </c>
      <c r="F162" s="1850" t="s">
        <v>2257</v>
      </c>
      <c r="G162" s="1850" t="s">
        <v>2482</v>
      </c>
      <c r="H162" s="1850" t="s">
        <v>28</v>
      </c>
      <c r="I162" s="1850" t="s">
        <v>854</v>
      </c>
    </row>
    <row customHeight="1" ht="11.25">
      <c r="A163" s="1850" t="s">
        <v>2253</v>
      </c>
      <c r="B163" s="1850" t="s">
        <v>16</v>
      </c>
      <c r="C163" s="1850" t="s">
        <v>2602</v>
      </c>
      <c r="D163" s="1850" t="s">
        <v>2603</v>
      </c>
      <c r="E163" s="1850" t="s">
        <v>2604</v>
      </c>
      <c r="F163" s="1850" t="s">
        <v>2339</v>
      </c>
      <c r="G163" s="1850" t="s">
        <v>28</v>
      </c>
      <c r="H163" s="1850" t="s">
        <v>28</v>
      </c>
      <c r="I163" s="1850" t="s">
        <v>854</v>
      </c>
    </row>
    <row customHeight="1" ht="11.25">
      <c r="A164" s="1850" t="s">
        <v>2253</v>
      </c>
      <c r="B164" s="1850" t="s">
        <v>16</v>
      </c>
      <c r="C164" s="1850" t="s">
        <v>2486</v>
      </c>
      <c r="D164" s="1850" t="s">
        <v>2487</v>
      </c>
      <c r="E164" s="1850" t="s">
        <v>2488</v>
      </c>
      <c r="F164" s="1850" t="s">
        <v>2257</v>
      </c>
      <c r="G164" s="1850" t="s">
        <v>2489</v>
      </c>
      <c r="H164" s="1850" t="s">
        <v>28</v>
      </c>
      <c r="I164" s="1850" t="s">
        <v>854</v>
      </c>
    </row>
    <row customHeight="1" ht="11.25">
      <c r="A165" s="1850" t="s">
        <v>2253</v>
      </c>
      <c r="B165" s="1850" t="s">
        <v>16</v>
      </c>
      <c r="C165" s="1850" t="s">
        <v>2490</v>
      </c>
      <c r="D165" s="1850" t="s">
        <v>2491</v>
      </c>
      <c r="E165" s="1850" t="s">
        <v>2492</v>
      </c>
      <c r="F165" s="1850" t="s">
        <v>2400</v>
      </c>
      <c r="G165" s="1850" t="s">
        <v>28</v>
      </c>
      <c r="H165" s="1850" t="s">
        <v>28</v>
      </c>
      <c r="I165" s="1850" t="s">
        <v>854</v>
      </c>
    </row>
    <row customHeight="1" ht="11.25">
      <c r="A166" s="1850" t="s">
        <v>2253</v>
      </c>
      <c r="B166" s="1850" t="s">
        <v>16</v>
      </c>
      <c r="C166" s="1850" t="s">
        <v>2501</v>
      </c>
      <c r="D166" s="1850" t="s">
        <v>2502</v>
      </c>
      <c r="E166" s="1850" t="s">
        <v>2503</v>
      </c>
      <c r="F166" s="1850" t="s">
        <v>2313</v>
      </c>
      <c r="G166" s="1850" t="s">
        <v>2504</v>
      </c>
      <c r="H166" s="1850" t="s">
        <v>28</v>
      </c>
      <c r="I166" s="1850" t="s">
        <v>854</v>
      </c>
    </row>
    <row customHeight="1" ht="11.25">
      <c r="A167" s="1850" t="s">
        <v>2253</v>
      </c>
      <c r="B167" s="1850" t="s">
        <v>16</v>
      </c>
      <c r="C167" s="1850" t="s">
        <v>28</v>
      </c>
      <c r="D167" s="1850" t="s">
        <v>2514</v>
      </c>
      <c r="E167" s="1850" t="s">
        <v>2515</v>
      </c>
      <c r="F167" s="1850" t="s">
        <v>2257</v>
      </c>
      <c r="G167" s="1850" t="s">
        <v>28</v>
      </c>
      <c r="H167" s="1850" t="s">
        <v>28</v>
      </c>
      <c r="I167" s="1850" t="s">
        <v>854</v>
      </c>
    </row>
    <row customHeight="1" ht="11.25">
      <c r="A168" s="1850" t="s">
        <v>2253</v>
      </c>
      <c r="B168" s="1850" t="s">
        <v>16</v>
      </c>
      <c r="C168" s="1850" t="s">
        <v>2605</v>
      </c>
      <c r="D168" s="1850" t="s">
        <v>2606</v>
      </c>
      <c r="E168" s="1850" t="s">
        <v>2607</v>
      </c>
      <c r="F168" s="1850" t="s">
        <v>2257</v>
      </c>
      <c r="G168" s="1850" t="s">
        <v>28</v>
      </c>
      <c r="H168" s="1850" t="s">
        <v>28</v>
      </c>
      <c r="I168" s="1850" t="s">
        <v>854</v>
      </c>
    </row>
    <row customHeight="1" ht="11.25">
      <c r="A169" s="1850" t="s">
        <v>2253</v>
      </c>
      <c r="B169" s="1850" t="s">
        <v>16</v>
      </c>
      <c r="C169" s="1850" t="s">
        <v>2519</v>
      </c>
      <c r="D169" s="1850" t="s">
        <v>2520</v>
      </c>
      <c r="E169" s="1850" t="s">
        <v>2521</v>
      </c>
      <c r="F169" s="1850" t="s">
        <v>2522</v>
      </c>
      <c r="G169" s="1850" t="s">
        <v>28</v>
      </c>
      <c r="H169" s="1850" t="s">
        <v>28</v>
      </c>
      <c r="I169" s="1850" t="s">
        <v>854</v>
      </c>
    </row>
    <row customHeight="1" ht="11.25">
      <c r="A170" s="1850" t="s">
        <v>2253</v>
      </c>
      <c r="B170" s="1850" t="s">
        <v>16</v>
      </c>
      <c r="C170" s="1850" t="s">
        <v>2523</v>
      </c>
      <c r="D170" s="1850" t="s">
        <v>2524</v>
      </c>
      <c r="E170" s="1850" t="s">
        <v>2521</v>
      </c>
      <c r="F170" s="1850" t="s">
        <v>2525</v>
      </c>
      <c r="G170" s="1850" t="s">
        <v>2526</v>
      </c>
      <c r="H170" s="1850" t="s">
        <v>28</v>
      </c>
      <c r="I170" s="1850" t="s">
        <v>854</v>
      </c>
    </row>
    <row customHeight="1" ht="11.25">
      <c r="A171" s="1850" t="s">
        <v>2253</v>
      </c>
      <c r="B171" s="1850" t="s">
        <v>16</v>
      </c>
      <c r="C171" s="1850" t="s">
        <v>2608</v>
      </c>
      <c r="D171" s="1850" t="s">
        <v>2609</v>
      </c>
      <c r="E171" s="1850" t="s">
        <v>2610</v>
      </c>
      <c r="F171" s="1850" t="s">
        <v>2257</v>
      </c>
      <c r="G171" s="1850" t="s">
        <v>28</v>
      </c>
      <c r="H171" s="1850" t="s">
        <v>28</v>
      </c>
      <c r="I171" s="1850" t="s">
        <v>854</v>
      </c>
    </row>
    <row customHeight="1" ht="11.25">
      <c r="A172" s="1850" t="s">
        <v>2253</v>
      </c>
      <c r="B172" s="1850" t="s">
        <v>16</v>
      </c>
      <c r="C172" s="1850" t="s">
        <v>2611</v>
      </c>
      <c r="D172" s="1850" t="s">
        <v>2612</v>
      </c>
      <c r="E172" s="1850" t="s">
        <v>2613</v>
      </c>
      <c r="F172" s="1850" t="s">
        <v>2371</v>
      </c>
      <c r="G172" s="1850" t="s">
        <v>28</v>
      </c>
      <c r="H172" s="1850" t="s">
        <v>28</v>
      </c>
      <c r="I172" s="1850" t="s">
        <v>854</v>
      </c>
    </row>
    <row customHeight="1" ht="11.25">
      <c r="A173" s="1850" t="s">
        <v>2253</v>
      </c>
      <c r="B173" s="1850" t="s">
        <v>16</v>
      </c>
      <c r="C173" s="1850" t="s">
        <v>2254</v>
      </c>
      <c r="D173" s="1850" t="s">
        <v>2255</v>
      </c>
      <c r="E173" s="1850" t="s">
        <v>2256</v>
      </c>
      <c r="F173" s="1850" t="s">
        <v>2257</v>
      </c>
      <c r="G173" s="1850" t="s">
        <v>28</v>
      </c>
      <c r="H173" s="1850" t="s">
        <v>28</v>
      </c>
      <c r="I173" s="1850" t="s">
        <v>907</v>
      </c>
    </row>
    <row customHeight="1" ht="11.25">
      <c r="A174" s="1850" t="s">
        <v>2253</v>
      </c>
      <c r="B174" s="1850" t="s">
        <v>16</v>
      </c>
      <c r="C174" s="1850" t="s">
        <v>2258</v>
      </c>
      <c r="D174" s="1850" t="s">
        <v>2259</v>
      </c>
      <c r="E174" s="1850" t="s">
        <v>2260</v>
      </c>
      <c r="F174" s="1850" t="s">
        <v>2261</v>
      </c>
      <c r="G174" s="1850" t="s">
        <v>28</v>
      </c>
      <c r="H174" s="1850" t="s">
        <v>28</v>
      </c>
      <c r="I174" s="1850" t="s">
        <v>907</v>
      </c>
    </row>
    <row customHeight="1" ht="11.25">
      <c r="A175" s="1850" t="s">
        <v>2253</v>
      </c>
      <c r="B175" s="1850" t="s">
        <v>16</v>
      </c>
      <c r="C175" s="1850" t="s">
        <v>2281</v>
      </c>
      <c r="D175" s="1850" t="s">
        <v>2282</v>
      </c>
      <c r="E175" s="1850" t="s">
        <v>2283</v>
      </c>
      <c r="F175" s="1850" t="s">
        <v>2257</v>
      </c>
      <c r="G175" s="1850" t="s">
        <v>28</v>
      </c>
      <c r="H175" s="1850" t="s">
        <v>28</v>
      </c>
      <c r="I175" s="1850" t="s">
        <v>907</v>
      </c>
    </row>
    <row customHeight="1" ht="11.25">
      <c r="A176" s="1850" t="s">
        <v>2253</v>
      </c>
      <c r="B176" s="1850" t="s">
        <v>16</v>
      </c>
      <c r="C176" s="1850" t="s">
        <v>2541</v>
      </c>
      <c r="D176" s="1850" t="s">
        <v>2542</v>
      </c>
      <c r="E176" s="1850" t="s">
        <v>2543</v>
      </c>
      <c r="F176" s="1850" t="s">
        <v>2378</v>
      </c>
      <c r="G176" s="1850" t="s">
        <v>28</v>
      </c>
      <c r="H176" s="1850" t="s">
        <v>28</v>
      </c>
      <c r="I176" s="1850" t="s">
        <v>907</v>
      </c>
    </row>
    <row customHeight="1" ht="11.25">
      <c r="A177" s="1850" t="s">
        <v>2253</v>
      </c>
      <c r="B177" s="1850" t="s">
        <v>16</v>
      </c>
      <c r="C177" s="1850" t="s">
        <v>2284</v>
      </c>
      <c r="D177" s="1850" t="s">
        <v>2285</v>
      </c>
      <c r="E177" s="1850" t="s">
        <v>2286</v>
      </c>
      <c r="F177" s="1850" t="s">
        <v>2287</v>
      </c>
      <c r="G177" s="1850" t="s">
        <v>28</v>
      </c>
      <c r="H177" s="1850" t="s">
        <v>28</v>
      </c>
      <c r="I177" s="1850" t="s">
        <v>907</v>
      </c>
    </row>
    <row customHeight="1" ht="11.25">
      <c r="A178" s="1850" t="s">
        <v>2253</v>
      </c>
      <c r="B178" s="1850" t="s">
        <v>16</v>
      </c>
      <c r="C178" s="1850" t="s">
        <v>2544</v>
      </c>
      <c r="D178" s="1850" t="s">
        <v>2545</v>
      </c>
      <c r="E178" s="1850" t="s">
        <v>2546</v>
      </c>
      <c r="F178" s="1850" t="s">
        <v>2257</v>
      </c>
      <c r="G178" s="1850" t="s">
        <v>28</v>
      </c>
      <c r="H178" s="1850" t="s">
        <v>28</v>
      </c>
      <c r="I178" s="1850" t="s">
        <v>907</v>
      </c>
    </row>
    <row customHeight="1" ht="11.25">
      <c r="A179" s="1850" t="s">
        <v>2253</v>
      </c>
      <c r="B179" s="1850" t="s">
        <v>16</v>
      </c>
      <c r="C179" s="1850" t="s">
        <v>2291</v>
      </c>
      <c r="D179" s="1850" t="s">
        <v>2292</v>
      </c>
      <c r="E179" s="1850" t="s">
        <v>2293</v>
      </c>
      <c r="F179" s="1850" t="s">
        <v>2272</v>
      </c>
      <c r="G179" s="1850" t="s">
        <v>2294</v>
      </c>
      <c r="H179" s="1850" t="s">
        <v>28</v>
      </c>
      <c r="I179" s="1850" t="s">
        <v>907</v>
      </c>
    </row>
    <row customHeight="1" ht="11.25">
      <c r="A180" s="1850" t="s">
        <v>2253</v>
      </c>
      <c r="B180" s="1850" t="s">
        <v>16</v>
      </c>
      <c r="C180" s="1850" t="s">
        <v>2295</v>
      </c>
      <c r="D180" s="1850" t="s">
        <v>2296</v>
      </c>
      <c r="E180" s="1850" t="s">
        <v>2297</v>
      </c>
      <c r="F180" s="1850" t="s">
        <v>2298</v>
      </c>
      <c r="G180" s="1850" t="s">
        <v>28</v>
      </c>
      <c r="H180" s="1850" t="s">
        <v>28</v>
      </c>
      <c r="I180" s="1850" t="s">
        <v>907</v>
      </c>
    </row>
    <row customHeight="1" ht="11.25">
      <c r="A181" s="1850" t="s">
        <v>2253</v>
      </c>
      <c r="B181" s="1850" t="s">
        <v>16</v>
      </c>
      <c r="C181" s="1850" t="s">
        <v>2299</v>
      </c>
      <c r="D181" s="1850" t="s">
        <v>2300</v>
      </c>
      <c r="E181" s="1850" t="s">
        <v>2301</v>
      </c>
      <c r="F181" s="1850" t="s">
        <v>2298</v>
      </c>
      <c r="G181" s="1850" t="s">
        <v>28</v>
      </c>
      <c r="H181" s="1850" t="s">
        <v>28</v>
      </c>
      <c r="I181" s="1850" t="s">
        <v>907</v>
      </c>
    </row>
    <row customHeight="1" ht="11.25">
      <c r="A182" s="1850" t="s">
        <v>2253</v>
      </c>
      <c r="B182" s="1850" t="s">
        <v>16</v>
      </c>
      <c r="C182" s="1850" t="s">
        <v>2547</v>
      </c>
      <c r="D182" s="1850" t="s">
        <v>2548</v>
      </c>
      <c r="E182" s="1850" t="s">
        <v>2549</v>
      </c>
      <c r="F182" s="1850" t="s">
        <v>2305</v>
      </c>
      <c r="G182" s="1850" t="s">
        <v>2550</v>
      </c>
      <c r="H182" s="1850" t="s">
        <v>28</v>
      </c>
      <c r="I182" s="1850" t="s">
        <v>907</v>
      </c>
    </row>
    <row customHeight="1" ht="11.25">
      <c r="A183" s="1850" t="s">
        <v>2253</v>
      </c>
      <c r="B183" s="1850" t="s">
        <v>16</v>
      </c>
      <c r="C183" s="1850" t="s">
        <v>2551</v>
      </c>
      <c r="D183" s="1850" t="s">
        <v>2552</v>
      </c>
      <c r="E183" s="1850" t="s">
        <v>2308</v>
      </c>
      <c r="F183" s="1850" t="s">
        <v>2553</v>
      </c>
      <c r="G183" s="1850" t="s">
        <v>28</v>
      </c>
      <c r="H183" s="1850" t="s">
        <v>28</v>
      </c>
      <c r="I183" s="1850" t="s">
        <v>907</v>
      </c>
    </row>
    <row customHeight="1" ht="11.25">
      <c r="A184" s="1850" t="s">
        <v>2253</v>
      </c>
      <c r="B184" s="1850" t="s">
        <v>16</v>
      </c>
      <c r="C184" s="1850" t="s">
        <v>2302</v>
      </c>
      <c r="D184" s="1850" t="s">
        <v>2303</v>
      </c>
      <c r="E184" s="1850" t="s">
        <v>2304</v>
      </c>
      <c r="F184" s="1850" t="s">
        <v>2305</v>
      </c>
      <c r="G184" s="1850" t="s">
        <v>28</v>
      </c>
      <c r="H184" s="1850" t="s">
        <v>28</v>
      </c>
      <c r="I184" s="1850" t="s">
        <v>907</v>
      </c>
    </row>
    <row customHeight="1" ht="11.25">
      <c r="A185" s="1850" t="s">
        <v>2253</v>
      </c>
      <c r="B185" s="1850" t="s">
        <v>16</v>
      </c>
      <c r="C185" s="1850" t="s">
        <v>2554</v>
      </c>
      <c r="D185" s="1850" t="s">
        <v>2555</v>
      </c>
      <c r="E185" s="1850" t="s">
        <v>2556</v>
      </c>
      <c r="F185" s="1850" t="s">
        <v>51</v>
      </c>
      <c r="G185" s="1850" t="s">
        <v>28</v>
      </c>
      <c r="H185" s="1850" t="s">
        <v>28</v>
      </c>
      <c r="I185" s="1850" t="s">
        <v>907</v>
      </c>
    </row>
    <row customHeight="1" ht="11.25">
      <c r="A186" s="1850" t="s">
        <v>2253</v>
      </c>
      <c r="B186" s="1850" t="s">
        <v>16</v>
      </c>
      <c r="C186" s="1850" t="s">
        <v>2306</v>
      </c>
      <c r="D186" s="1850" t="s">
        <v>2307</v>
      </c>
      <c r="E186" s="1850" t="s">
        <v>2308</v>
      </c>
      <c r="F186" s="1850" t="s">
        <v>2309</v>
      </c>
      <c r="G186" s="1850" t="s">
        <v>28</v>
      </c>
      <c r="H186" s="1850" t="s">
        <v>28</v>
      </c>
      <c r="I186" s="1850" t="s">
        <v>907</v>
      </c>
    </row>
    <row customHeight="1" ht="11.25">
      <c r="A187" s="1850" t="s">
        <v>2253</v>
      </c>
      <c r="B187" s="1850" t="s">
        <v>16</v>
      </c>
      <c r="C187" s="1850" t="s">
        <v>2310</v>
      </c>
      <c r="D187" s="1850" t="s">
        <v>2311</v>
      </c>
      <c r="E187" s="1850" t="s">
        <v>2312</v>
      </c>
      <c r="F187" s="1850" t="s">
        <v>2313</v>
      </c>
      <c r="G187" s="1850" t="s">
        <v>28</v>
      </c>
      <c r="H187" s="1850" t="s">
        <v>28</v>
      </c>
      <c r="I187" s="1850" t="s">
        <v>907</v>
      </c>
    </row>
    <row customHeight="1" ht="11.25">
      <c r="A188" s="1850" t="s">
        <v>2253</v>
      </c>
      <c r="B188" s="1850" t="s">
        <v>16</v>
      </c>
      <c r="C188" s="1850" t="s">
        <v>2317</v>
      </c>
      <c r="D188" s="1850" t="s">
        <v>2318</v>
      </c>
      <c r="E188" s="1850" t="s">
        <v>2319</v>
      </c>
      <c r="F188" s="1850" t="s">
        <v>2320</v>
      </c>
      <c r="G188" s="1850" t="s">
        <v>2321</v>
      </c>
      <c r="H188" s="1850" t="s">
        <v>28</v>
      </c>
      <c r="I188" s="1850" t="s">
        <v>907</v>
      </c>
    </row>
    <row customHeight="1" ht="11.25">
      <c r="A189" s="1850" t="s">
        <v>2253</v>
      </c>
      <c r="B189" s="1850" t="s">
        <v>16</v>
      </c>
      <c r="C189" s="1850" t="s">
        <v>2322</v>
      </c>
      <c r="D189" s="1850" t="s">
        <v>2323</v>
      </c>
      <c r="E189" s="1850" t="s">
        <v>2324</v>
      </c>
      <c r="F189" s="1850" t="s">
        <v>2280</v>
      </c>
      <c r="G189" s="1850" t="s">
        <v>28</v>
      </c>
      <c r="H189" s="1850" t="s">
        <v>28</v>
      </c>
      <c r="I189" s="1850" t="s">
        <v>907</v>
      </c>
    </row>
    <row customHeight="1" ht="11.25">
      <c r="A190" s="1850" t="s">
        <v>2253</v>
      </c>
      <c r="B190" s="1850" t="s">
        <v>16</v>
      </c>
      <c r="C190" s="1850" t="s">
        <v>2325</v>
      </c>
      <c r="D190" s="1850" t="s">
        <v>2326</v>
      </c>
      <c r="E190" s="1850" t="s">
        <v>2327</v>
      </c>
      <c r="F190" s="1850" t="s">
        <v>2328</v>
      </c>
      <c r="G190" s="1850" t="s">
        <v>2329</v>
      </c>
      <c r="H190" s="1850" t="s">
        <v>28</v>
      </c>
      <c r="I190" s="1850" t="s">
        <v>907</v>
      </c>
    </row>
    <row customHeight="1" ht="11.25">
      <c r="A191" s="1850" t="s">
        <v>2253</v>
      </c>
      <c r="B191" s="1850" t="s">
        <v>16</v>
      </c>
      <c r="C191" s="1850" t="s">
        <v>2337</v>
      </c>
      <c r="D191" s="1850" t="s">
        <v>2334</v>
      </c>
      <c r="E191" s="1850" t="s">
        <v>2338</v>
      </c>
      <c r="F191" s="1850" t="s">
        <v>2339</v>
      </c>
      <c r="G191" s="1850" t="s">
        <v>2340</v>
      </c>
      <c r="H191" s="1850" t="s">
        <v>28</v>
      </c>
      <c r="I191" s="1850" t="s">
        <v>907</v>
      </c>
    </row>
    <row customHeight="1" ht="11.25">
      <c r="A192" s="1850" t="s">
        <v>2253</v>
      </c>
      <c r="B192" s="1850" t="s">
        <v>16</v>
      </c>
      <c r="C192" s="1850" t="s">
        <v>2341</v>
      </c>
      <c r="D192" s="1850" t="s">
        <v>2342</v>
      </c>
      <c r="E192" s="1850" t="s">
        <v>2343</v>
      </c>
      <c r="F192" s="1850" t="s">
        <v>2339</v>
      </c>
      <c r="G192" s="1850" t="s">
        <v>2344</v>
      </c>
      <c r="H192" s="1850" t="s">
        <v>28</v>
      </c>
      <c r="I192" s="1850" t="s">
        <v>907</v>
      </c>
    </row>
    <row customHeight="1" ht="11.25">
      <c r="A193" s="1850" t="s">
        <v>2253</v>
      </c>
      <c r="B193" s="1850" t="s">
        <v>16</v>
      </c>
      <c r="C193" s="1850" t="s">
        <v>2345</v>
      </c>
      <c r="D193" s="1850" t="s">
        <v>2346</v>
      </c>
      <c r="E193" s="1850" t="s">
        <v>2347</v>
      </c>
      <c r="F193" s="1850" t="s">
        <v>2328</v>
      </c>
      <c r="G193" s="1850" t="s">
        <v>28</v>
      </c>
      <c r="H193" s="1850" t="s">
        <v>28</v>
      </c>
      <c r="I193" s="1850" t="s">
        <v>907</v>
      </c>
    </row>
    <row customHeight="1" ht="11.25">
      <c r="A194" s="1850" t="s">
        <v>2253</v>
      </c>
      <c r="B194" s="1850" t="s">
        <v>16</v>
      </c>
      <c r="C194" s="1850" t="s">
        <v>2348</v>
      </c>
      <c r="D194" s="1850" t="s">
        <v>2349</v>
      </c>
      <c r="E194" s="1850" t="s">
        <v>2350</v>
      </c>
      <c r="F194" s="1850" t="s">
        <v>2351</v>
      </c>
      <c r="G194" s="1850" t="s">
        <v>28</v>
      </c>
      <c r="H194" s="1850" t="s">
        <v>28</v>
      </c>
      <c r="I194" s="1850" t="s">
        <v>907</v>
      </c>
    </row>
    <row customHeight="1" ht="11.25">
      <c r="A195" s="1850" t="s">
        <v>2253</v>
      </c>
      <c r="B195" s="1850" t="s">
        <v>16</v>
      </c>
      <c r="C195" s="1850" t="s">
        <v>2352</v>
      </c>
      <c r="D195" s="1850" t="s">
        <v>2353</v>
      </c>
      <c r="E195" s="1850" t="s">
        <v>2354</v>
      </c>
      <c r="F195" s="1850" t="s">
        <v>2328</v>
      </c>
      <c r="G195" s="1850" t="s">
        <v>2355</v>
      </c>
      <c r="H195" s="1850" t="s">
        <v>28</v>
      </c>
      <c r="I195" s="1850" t="s">
        <v>907</v>
      </c>
    </row>
    <row customHeight="1" ht="11.25">
      <c r="A196" s="1850" t="s">
        <v>2253</v>
      </c>
      <c r="B196" s="1850" t="s">
        <v>16</v>
      </c>
      <c r="C196" s="1850" t="s">
        <v>2560</v>
      </c>
      <c r="D196" s="1850" t="s">
        <v>2561</v>
      </c>
      <c r="E196" s="1850" t="s">
        <v>2562</v>
      </c>
      <c r="F196" s="1850" t="s">
        <v>2339</v>
      </c>
      <c r="G196" s="1850" t="s">
        <v>28</v>
      </c>
      <c r="H196" s="1850" t="s">
        <v>28</v>
      </c>
      <c r="I196" s="1850" t="s">
        <v>907</v>
      </c>
    </row>
    <row customHeight="1" ht="11.25">
      <c r="A197" s="1850" t="s">
        <v>2253</v>
      </c>
      <c r="B197" s="1850" t="s">
        <v>16</v>
      </c>
      <c r="C197" s="1850" t="s">
        <v>2563</v>
      </c>
      <c r="D197" s="1850" t="s">
        <v>2564</v>
      </c>
      <c r="E197" s="1850" t="s">
        <v>2565</v>
      </c>
      <c r="F197" s="1850" t="s">
        <v>2276</v>
      </c>
      <c r="G197" s="1850" t="s">
        <v>2566</v>
      </c>
      <c r="H197" s="1850" t="s">
        <v>28</v>
      </c>
      <c r="I197" s="1850" t="s">
        <v>907</v>
      </c>
    </row>
    <row customHeight="1" ht="11.25">
      <c r="A198" s="1850" t="s">
        <v>2253</v>
      </c>
      <c r="B198" s="1850" t="s">
        <v>16</v>
      </c>
      <c r="C198" s="1850" t="s">
        <v>2356</v>
      </c>
      <c r="D198" s="1850" t="s">
        <v>2357</v>
      </c>
      <c r="E198" s="1850" t="s">
        <v>2358</v>
      </c>
      <c r="F198" s="1850" t="s">
        <v>2298</v>
      </c>
      <c r="G198" s="1850" t="s">
        <v>2359</v>
      </c>
      <c r="H198" s="1850" t="s">
        <v>28</v>
      </c>
      <c r="I198" s="1850" t="s">
        <v>907</v>
      </c>
    </row>
    <row customHeight="1" ht="11.25">
      <c r="A199" s="1850" t="s">
        <v>2253</v>
      </c>
      <c r="B199" s="1850" t="s">
        <v>16</v>
      </c>
      <c r="C199" s="1850" t="s">
        <v>2364</v>
      </c>
      <c r="D199" s="1850" t="s">
        <v>2365</v>
      </c>
      <c r="E199" s="1850" t="s">
        <v>2366</v>
      </c>
      <c r="F199" s="1850" t="s">
        <v>2272</v>
      </c>
      <c r="G199" s="1850" t="s">
        <v>2367</v>
      </c>
      <c r="H199" s="1850" t="s">
        <v>28</v>
      </c>
      <c r="I199" s="1850" t="s">
        <v>907</v>
      </c>
    </row>
    <row customHeight="1" ht="11.25">
      <c r="A200" s="1850" t="s">
        <v>2253</v>
      </c>
      <c r="B200" s="1850" t="s">
        <v>16</v>
      </c>
      <c r="C200" s="1850" t="s">
        <v>2368</v>
      </c>
      <c r="D200" s="1850" t="s">
        <v>2369</v>
      </c>
      <c r="E200" s="1850" t="s">
        <v>2370</v>
      </c>
      <c r="F200" s="1850" t="s">
        <v>2371</v>
      </c>
      <c r="G200" s="1850" t="s">
        <v>28</v>
      </c>
      <c r="H200" s="1850" t="s">
        <v>28</v>
      </c>
      <c r="I200" s="1850" t="s">
        <v>907</v>
      </c>
    </row>
    <row customHeight="1" ht="11.25">
      <c r="A201" s="1850" t="s">
        <v>2253</v>
      </c>
      <c r="B201" s="1850" t="s">
        <v>16</v>
      </c>
      <c r="C201" s="1850" t="s">
        <v>13</v>
      </c>
      <c r="D201" s="1850" t="s">
        <v>46</v>
      </c>
      <c r="E201" s="1850" t="s">
        <v>49</v>
      </c>
      <c r="F201" s="1850" t="s">
        <v>51</v>
      </c>
      <c r="G201" s="1850" t="s">
        <v>28</v>
      </c>
      <c r="H201" s="1850" t="s">
        <v>28</v>
      </c>
      <c r="I201" s="1850" t="s">
        <v>907</v>
      </c>
    </row>
    <row customHeight="1" ht="11.25">
      <c r="A202" s="1850" t="s">
        <v>2253</v>
      </c>
      <c r="B202" s="1850" t="s">
        <v>16</v>
      </c>
      <c r="C202" s="1850" t="s">
        <v>2375</v>
      </c>
      <c r="D202" s="1850" t="s">
        <v>2376</v>
      </c>
      <c r="E202" s="1850" t="s">
        <v>2377</v>
      </c>
      <c r="F202" s="1850" t="s">
        <v>2378</v>
      </c>
      <c r="G202" s="1850" t="s">
        <v>28</v>
      </c>
      <c r="H202" s="1850" t="s">
        <v>28</v>
      </c>
      <c r="I202" s="1850" t="s">
        <v>907</v>
      </c>
    </row>
    <row customHeight="1" ht="11.25">
      <c r="A203" s="1850" t="s">
        <v>2253</v>
      </c>
      <c r="B203" s="1850" t="s">
        <v>16</v>
      </c>
      <c r="C203" s="1850" t="s">
        <v>2382</v>
      </c>
      <c r="D203" s="1850" t="s">
        <v>2383</v>
      </c>
      <c r="E203" s="1850" t="s">
        <v>2384</v>
      </c>
      <c r="F203" s="1850" t="s">
        <v>2313</v>
      </c>
      <c r="G203" s="1850" t="s">
        <v>28</v>
      </c>
      <c r="H203" s="1850" t="s">
        <v>28</v>
      </c>
      <c r="I203" s="1850" t="s">
        <v>907</v>
      </c>
    </row>
    <row customHeight="1" ht="11.25">
      <c r="A204" s="1850" t="s">
        <v>2253</v>
      </c>
      <c r="B204" s="1850" t="s">
        <v>16</v>
      </c>
      <c r="C204" s="1850" t="s">
        <v>2388</v>
      </c>
      <c r="D204" s="1850" t="s">
        <v>2389</v>
      </c>
      <c r="E204" s="1850" t="s">
        <v>2390</v>
      </c>
      <c r="F204" s="1850" t="s">
        <v>2339</v>
      </c>
      <c r="G204" s="1850" t="s">
        <v>2391</v>
      </c>
      <c r="H204" s="1850" t="s">
        <v>28</v>
      </c>
      <c r="I204" s="1850" t="s">
        <v>907</v>
      </c>
    </row>
    <row customHeight="1" ht="11.25">
      <c r="A205" s="1850" t="s">
        <v>2253</v>
      </c>
      <c r="B205" s="1850" t="s">
        <v>16</v>
      </c>
      <c r="C205" s="1850" t="s">
        <v>2567</v>
      </c>
      <c r="D205" s="1850" t="s">
        <v>2568</v>
      </c>
      <c r="E205" s="1850" t="s">
        <v>2569</v>
      </c>
      <c r="F205" s="1850" t="s">
        <v>2265</v>
      </c>
      <c r="G205" s="1850" t="s">
        <v>28</v>
      </c>
      <c r="H205" s="1850" t="s">
        <v>28</v>
      </c>
      <c r="I205" s="1850" t="s">
        <v>907</v>
      </c>
    </row>
    <row customHeight="1" ht="11.25">
      <c r="A206" s="1850" t="s">
        <v>2253</v>
      </c>
      <c r="B206" s="1850" t="s">
        <v>16</v>
      </c>
      <c r="C206" s="1850" t="s">
        <v>2392</v>
      </c>
      <c r="D206" s="1850" t="s">
        <v>2393</v>
      </c>
      <c r="E206" s="1850" t="s">
        <v>2394</v>
      </c>
      <c r="F206" s="1850" t="s">
        <v>2395</v>
      </c>
      <c r="G206" s="1850" t="s">
        <v>2396</v>
      </c>
      <c r="H206" s="1850" t="s">
        <v>28</v>
      </c>
      <c r="I206" s="1850" t="s">
        <v>907</v>
      </c>
    </row>
    <row customHeight="1" ht="11.25">
      <c r="A207" s="1850" t="s">
        <v>2253</v>
      </c>
      <c r="B207" s="1850" t="s">
        <v>16</v>
      </c>
      <c r="C207" s="1850" t="s">
        <v>2570</v>
      </c>
      <c r="D207" s="1850" t="s">
        <v>2571</v>
      </c>
      <c r="E207" s="1850" t="s">
        <v>2572</v>
      </c>
      <c r="F207" s="1850" t="s">
        <v>2351</v>
      </c>
      <c r="G207" s="1850" t="s">
        <v>2573</v>
      </c>
      <c r="H207" s="1850" t="s">
        <v>28</v>
      </c>
      <c r="I207" s="1850" t="s">
        <v>907</v>
      </c>
    </row>
    <row customHeight="1" ht="11.25">
      <c r="A208" s="1850" t="s">
        <v>2253</v>
      </c>
      <c r="B208" s="1850" t="s">
        <v>16</v>
      </c>
      <c r="C208" s="1850" t="s">
        <v>2574</v>
      </c>
      <c r="D208" s="1850" t="s">
        <v>2575</v>
      </c>
      <c r="E208" s="1850" t="s">
        <v>2576</v>
      </c>
      <c r="F208" s="1850" t="s">
        <v>2395</v>
      </c>
      <c r="G208" s="1850" t="s">
        <v>28</v>
      </c>
      <c r="H208" s="1850" t="s">
        <v>28</v>
      </c>
      <c r="I208" s="1850" t="s">
        <v>907</v>
      </c>
    </row>
    <row customHeight="1" ht="11.25">
      <c r="A209" s="1850" t="s">
        <v>2253</v>
      </c>
      <c r="B209" s="1850" t="s">
        <v>16</v>
      </c>
      <c r="C209" s="1850" t="s">
        <v>2577</v>
      </c>
      <c r="D209" s="1850" t="s">
        <v>2578</v>
      </c>
      <c r="E209" s="1850" t="s">
        <v>2579</v>
      </c>
      <c r="F209" s="1850" t="s">
        <v>2265</v>
      </c>
      <c r="G209" s="1850" t="s">
        <v>28</v>
      </c>
      <c r="H209" s="1850" t="s">
        <v>28</v>
      </c>
      <c r="I209" s="1850" t="s">
        <v>907</v>
      </c>
    </row>
    <row customHeight="1" ht="11.25">
      <c r="A210" s="1850" t="s">
        <v>2253</v>
      </c>
      <c r="B210" s="1850" t="s">
        <v>16</v>
      </c>
      <c r="C210" s="1850" t="s">
        <v>2580</v>
      </c>
      <c r="D210" s="1850" t="s">
        <v>2581</v>
      </c>
      <c r="E210" s="1850" t="s">
        <v>2582</v>
      </c>
      <c r="F210" s="1850" t="s">
        <v>2257</v>
      </c>
      <c r="G210" s="1850" t="s">
        <v>28</v>
      </c>
      <c r="H210" s="1850" t="s">
        <v>28</v>
      </c>
      <c r="I210" s="1850" t="s">
        <v>907</v>
      </c>
    </row>
    <row customHeight="1" ht="11.25">
      <c r="A211" s="1850" t="s">
        <v>2253</v>
      </c>
      <c r="B211" s="1850" t="s">
        <v>16</v>
      </c>
      <c r="C211" s="1850" t="s">
        <v>2407</v>
      </c>
      <c r="D211" s="1850" t="s">
        <v>2408</v>
      </c>
      <c r="E211" s="1850" t="s">
        <v>2409</v>
      </c>
      <c r="F211" s="1850" t="s">
        <v>2298</v>
      </c>
      <c r="G211" s="1850" t="s">
        <v>28</v>
      </c>
      <c r="H211" s="1850" t="s">
        <v>28</v>
      </c>
      <c r="I211" s="1850" t="s">
        <v>907</v>
      </c>
    </row>
    <row customHeight="1" ht="11.25">
      <c r="A212" s="1850" t="s">
        <v>2253</v>
      </c>
      <c r="B212" s="1850" t="s">
        <v>16</v>
      </c>
      <c r="C212" s="1850" t="s">
        <v>2410</v>
      </c>
      <c r="D212" s="1850" t="s">
        <v>2411</v>
      </c>
      <c r="E212" s="1850" t="s">
        <v>2412</v>
      </c>
      <c r="F212" s="1850" t="s">
        <v>2400</v>
      </c>
      <c r="G212" s="1850" t="s">
        <v>2413</v>
      </c>
      <c r="H212" s="1850" t="s">
        <v>28</v>
      </c>
      <c r="I212" s="1850" t="s">
        <v>907</v>
      </c>
    </row>
    <row customHeight="1" ht="11.25">
      <c r="A213" s="1850" t="s">
        <v>2253</v>
      </c>
      <c r="B213" s="1850" t="s">
        <v>16</v>
      </c>
      <c r="C213" s="1850" t="s">
        <v>2429</v>
      </c>
      <c r="D213" s="1850" t="s">
        <v>2430</v>
      </c>
      <c r="E213" s="1850" t="s">
        <v>2431</v>
      </c>
      <c r="F213" s="1850" t="s">
        <v>2309</v>
      </c>
      <c r="G213" s="1850" t="s">
        <v>2432</v>
      </c>
      <c r="H213" s="1850" t="s">
        <v>28</v>
      </c>
      <c r="I213" s="1850" t="s">
        <v>907</v>
      </c>
    </row>
    <row customHeight="1" ht="11.25">
      <c r="A214" s="1850" t="s">
        <v>2253</v>
      </c>
      <c r="B214" s="1850" t="s">
        <v>16</v>
      </c>
      <c r="C214" s="1850" t="s">
        <v>2433</v>
      </c>
      <c r="D214" s="1850" t="s">
        <v>2434</v>
      </c>
      <c r="E214" s="1850" t="s">
        <v>2435</v>
      </c>
      <c r="F214" s="1850" t="s">
        <v>2309</v>
      </c>
      <c r="G214" s="1850" t="s">
        <v>28</v>
      </c>
      <c r="H214" s="1850" t="s">
        <v>28</v>
      </c>
      <c r="I214" s="1850" t="s">
        <v>907</v>
      </c>
    </row>
    <row customHeight="1" ht="11.25">
      <c r="A215" s="1850" t="s">
        <v>2253</v>
      </c>
      <c r="B215" s="1850" t="s">
        <v>16</v>
      </c>
      <c r="C215" s="1850" t="s">
        <v>2583</v>
      </c>
      <c r="D215" s="1850" t="s">
        <v>2584</v>
      </c>
      <c r="E215" s="1850" t="s">
        <v>2585</v>
      </c>
      <c r="F215" s="1850" t="s">
        <v>2339</v>
      </c>
      <c r="G215" s="1850" t="s">
        <v>28</v>
      </c>
      <c r="H215" s="1850" t="s">
        <v>28</v>
      </c>
      <c r="I215" s="1850" t="s">
        <v>907</v>
      </c>
    </row>
    <row customHeight="1" ht="11.25">
      <c r="A216" s="1850" t="s">
        <v>2253</v>
      </c>
      <c r="B216" s="1850" t="s">
        <v>16</v>
      </c>
      <c r="C216" s="1850" t="s">
        <v>2586</v>
      </c>
      <c r="D216" s="1850" t="s">
        <v>2587</v>
      </c>
      <c r="E216" s="1850" t="s">
        <v>2588</v>
      </c>
      <c r="F216" s="1850" t="s">
        <v>2265</v>
      </c>
      <c r="G216" s="1850" t="s">
        <v>28</v>
      </c>
      <c r="H216" s="1850" t="s">
        <v>28</v>
      </c>
      <c r="I216" s="1850" t="s">
        <v>907</v>
      </c>
    </row>
    <row customHeight="1" ht="11.25">
      <c r="A217" s="1850" t="s">
        <v>2253</v>
      </c>
      <c r="B217" s="1850" t="s">
        <v>16</v>
      </c>
      <c r="C217" s="1850" t="s">
        <v>2443</v>
      </c>
      <c r="D217" s="1850" t="s">
        <v>2444</v>
      </c>
      <c r="E217" s="1850" t="s">
        <v>2445</v>
      </c>
      <c r="F217" s="1850" t="s">
        <v>2257</v>
      </c>
      <c r="G217" s="1850" t="s">
        <v>28</v>
      </c>
      <c r="H217" s="1850" t="s">
        <v>28</v>
      </c>
      <c r="I217" s="1850" t="s">
        <v>907</v>
      </c>
    </row>
    <row customHeight="1" ht="11.25">
      <c r="A218" s="1850" t="s">
        <v>2253</v>
      </c>
      <c r="B218" s="1850" t="s">
        <v>16</v>
      </c>
      <c r="C218" s="1850" t="s">
        <v>2589</v>
      </c>
      <c r="D218" s="1850" t="s">
        <v>2590</v>
      </c>
      <c r="E218" s="1850" t="s">
        <v>2591</v>
      </c>
      <c r="F218" s="1850" t="s">
        <v>2276</v>
      </c>
      <c r="G218" s="1850" t="s">
        <v>2592</v>
      </c>
      <c r="H218" s="1850" t="s">
        <v>28</v>
      </c>
      <c r="I218" s="1850" t="s">
        <v>907</v>
      </c>
    </row>
    <row customHeight="1" ht="11.25">
      <c r="A219" s="1850" t="s">
        <v>2253</v>
      </c>
      <c r="B219" s="1850" t="s">
        <v>16</v>
      </c>
      <c r="C219" s="1850" t="s">
        <v>2593</v>
      </c>
      <c r="D219" s="1850" t="s">
        <v>2594</v>
      </c>
      <c r="E219" s="1850" t="s">
        <v>2595</v>
      </c>
      <c r="F219" s="1850" t="s">
        <v>2265</v>
      </c>
      <c r="G219" s="1850" t="s">
        <v>28</v>
      </c>
      <c r="H219" s="1850" t="s">
        <v>28</v>
      </c>
      <c r="I219" s="1850" t="s">
        <v>907</v>
      </c>
    </row>
    <row customHeight="1" ht="11.25">
      <c r="A220" s="1850" t="s">
        <v>2253</v>
      </c>
      <c r="B220" s="1850" t="s">
        <v>16</v>
      </c>
      <c r="C220" s="1850" t="s">
        <v>2446</v>
      </c>
      <c r="D220" s="1850" t="s">
        <v>2447</v>
      </c>
      <c r="E220" s="1850" t="s">
        <v>2448</v>
      </c>
      <c r="F220" s="1850" t="s">
        <v>2257</v>
      </c>
      <c r="G220" s="1850" t="s">
        <v>2449</v>
      </c>
      <c r="H220" s="1850" t="s">
        <v>28</v>
      </c>
      <c r="I220" s="1850" t="s">
        <v>907</v>
      </c>
    </row>
    <row customHeight="1" ht="11.25">
      <c r="A221" s="1850" t="s">
        <v>2253</v>
      </c>
      <c r="B221" s="1850" t="s">
        <v>16</v>
      </c>
      <c r="C221" s="1850" t="s">
        <v>2456</v>
      </c>
      <c r="D221" s="1850" t="s">
        <v>2457</v>
      </c>
      <c r="E221" s="1850" t="s">
        <v>2458</v>
      </c>
      <c r="F221" s="1850" t="s">
        <v>2257</v>
      </c>
      <c r="G221" s="1850" t="s">
        <v>2459</v>
      </c>
      <c r="H221" s="1850" t="s">
        <v>28</v>
      </c>
      <c r="I221" s="1850" t="s">
        <v>907</v>
      </c>
    </row>
    <row customHeight="1" ht="11.25">
      <c r="A222" s="1850" t="s">
        <v>2253</v>
      </c>
      <c r="B222" s="1850" t="s">
        <v>16</v>
      </c>
      <c r="C222" s="1850" t="s">
        <v>2476</v>
      </c>
      <c r="D222" s="1850" t="s">
        <v>2477</v>
      </c>
      <c r="E222" s="1850" t="s">
        <v>2478</v>
      </c>
      <c r="F222" s="1850" t="s">
        <v>2313</v>
      </c>
      <c r="G222" s="1850" t="s">
        <v>28</v>
      </c>
      <c r="H222" s="1850" t="s">
        <v>28</v>
      </c>
      <c r="I222" s="1850" t="s">
        <v>907</v>
      </c>
    </row>
    <row customHeight="1" ht="11.25">
      <c r="A223" s="1850" t="s">
        <v>2253</v>
      </c>
      <c r="B223" s="1850" t="s">
        <v>16</v>
      </c>
      <c r="C223" s="1850" t="s">
        <v>2479</v>
      </c>
      <c r="D223" s="1850" t="s">
        <v>2480</v>
      </c>
      <c r="E223" s="1850" t="s">
        <v>2481</v>
      </c>
      <c r="F223" s="1850" t="s">
        <v>2257</v>
      </c>
      <c r="G223" s="1850" t="s">
        <v>2482</v>
      </c>
      <c r="H223" s="1850" t="s">
        <v>28</v>
      </c>
      <c r="I223" s="1850" t="s">
        <v>907</v>
      </c>
    </row>
    <row customHeight="1" ht="11.25">
      <c r="A224" s="1850" t="s">
        <v>2253</v>
      </c>
      <c r="B224" s="1850" t="s">
        <v>16</v>
      </c>
      <c r="C224" s="1850" t="s">
        <v>2602</v>
      </c>
      <c r="D224" s="1850" t="s">
        <v>2603</v>
      </c>
      <c r="E224" s="1850" t="s">
        <v>2604</v>
      </c>
      <c r="F224" s="1850" t="s">
        <v>2339</v>
      </c>
      <c r="G224" s="1850" t="s">
        <v>28</v>
      </c>
      <c r="H224" s="1850" t="s">
        <v>28</v>
      </c>
      <c r="I224" s="1850" t="s">
        <v>907</v>
      </c>
    </row>
    <row customHeight="1" ht="11.25">
      <c r="A225" s="1850" t="s">
        <v>2253</v>
      </c>
      <c r="B225" s="1850" t="s">
        <v>16</v>
      </c>
      <c r="C225" s="1850" t="s">
        <v>2486</v>
      </c>
      <c r="D225" s="1850" t="s">
        <v>2487</v>
      </c>
      <c r="E225" s="1850" t="s">
        <v>2488</v>
      </c>
      <c r="F225" s="1850" t="s">
        <v>2257</v>
      </c>
      <c r="G225" s="1850" t="s">
        <v>2489</v>
      </c>
      <c r="H225" s="1850" t="s">
        <v>28</v>
      </c>
      <c r="I225" s="1850" t="s">
        <v>907</v>
      </c>
    </row>
    <row customHeight="1" ht="11.25">
      <c r="A226" s="1850" t="s">
        <v>2253</v>
      </c>
      <c r="B226" s="1850" t="s">
        <v>16</v>
      </c>
      <c r="C226" s="1850" t="s">
        <v>2490</v>
      </c>
      <c r="D226" s="1850" t="s">
        <v>2491</v>
      </c>
      <c r="E226" s="1850" t="s">
        <v>2492</v>
      </c>
      <c r="F226" s="1850" t="s">
        <v>2400</v>
      </c>
      <c r="G226" s="1850" t="s">
        <v>28</v>
      </c>
      <c r="H226" s="1850" t="s">
        <v>28</v>
      </c>
      <c r="I226" s="1850" t="s">
        <v>907</v>
      </c>
    </row>
    <row customHeight="1" ht="11.25">
      <c r="A227" s="1850" t="s">
        <v>2253</v>
      </c>
      <c r="B227" s="1850" t="s">
        <v>16</v>
      </c>
      <c r="C227" s="1850" t="s">
        <v>2501</v>
      </c>
      <c r="D227" s="1850" t="s">
        <v>2502</v>
      </c>
      <c r="E227" s="1850" t="s">
        <v>2503</v>
      </c>
      <c r="F227" s="1850" t="s">
        <v>2313</v>
      </c>
      <c r="G227" s="1850" t="s">
        <v>2504</v>
      </c>
      <c r="H227" s="1850" t="s">
        <v>28</v>
      </c>
      <c r="I227" s="1850" t="s">
        <v>907</v>
      </c>
    </row>
    <row customHeight="1" ht="11.25">
      <c r="A228" s="1850" t="s">
        <v>2253</v>
      </c>
      <c r="B228" s="1850" t="s">
        <v>16</v>
      </c>
      <c r="C228" s="1850" t="s">
        <v>28</v>
      </c>
      <c r="D228" s="1850" t="s">
        <v>2514</v>
      </c>
      <c r="E228" s="1850" t="s">
        <v>2515</v>
      </c>
      <c r="F228" s="1850" t="s">
        <v>2257</v>
      </c>
      <c r="G228" s="1850" t="s">
        <v>28</v>
      </c>
      <c r="H228" s="1850" t="s">
        <v>28</v>
      </c>
      <c r="I228" s="1850" t="s">
        <v>907</v>
      </c>
    </row>
    <row customHeight="1" ht="11.25">
      <c r="A229" s="1850" t="s">
        <v>2253</v>
      </c>
      <c r="B229" s="1850" t="s">
        <v>16</v>
      </c>
      <c r="C229" s="1850" t="s">
        <v>2519</v>
      </c>
      <c r="D229" s="1850" t="s">
        <v>2520</v>
      </c>
      <c r="E229" s="1850" t="s">
        <v>2521</v>
      </c>
      <c r="F229" s="1850" t="s">
        <v>2522</v>
      </c>
      <c r="G229" s="1850" t="s">
        <v>28</v>
      </c>
      <c r="H229" s="1850" t="s">
        <v>28</v>
      </c>
      <c r="I229" s="1850" t="s">
        <v>907</v>
      </c>
    </row>
    <row customHeight="1" ht="11.25">
      <c r="A230" s="1850" t="s">
        <v>2253</v>
      </c>
      <c r="B230" s="1850" t="s">
        <v>16</v>
      </c>
      <c r="C230" s="1850" t="s">
        <v>2523</v>
      </c>
      <c r="D230" s="1850" t="s">
        <v>2524</v>
      </c>
      <c r="E230" s="1850" t="s">
        <v>2521</v>
      </c>
      <c r="F230" s="1850" t="s">
        <v>2525</v>
      </c>
      <c r="G230" s="1850" t="s">
        <v>2526</v>
      </c>
      <c r="H230" s="1850" t="s">
        <v>28</v>
      </c>
      <c r="I230" s="1850" t="s">
        <v>907</v>
      </c>
    </row>
    <row customHeight="1" ht="11.25">
      <c r="A231" s="1850" t="s">
        <v>2253</v>
      </c>
      <c r="B231" s="1850" t="s">
        <v>16</v>
      </c>
      <c r="C231" s="1850" t="s">
        <v>2614</v>
      </c>
      <c r="D231" s="1850" t="s">
        <v>2615</v>
      </c>
      <c r="E231" s="1850" t="s">
        <v>2616</v>
      </c>
      <c r="F231" s="1850" t="s">
        <v>2257</v>
      </c>
      <c r="G231" s="1850" t="s">
        <v>28</v>
      </c>
      <c r="H231" s="1850" t="s">
        <v>28</v>
      </c>
      <c r="I231" s="1850" t="s">
        <v>1626</v>
      </c>
    </row>
    <row customHeight="1" ht="11.25">
      <c r="A232" s="1850" t="s">
        <v>2253</v>
      </c>
      <c r="B232" s="1850" t="s">
        <v>16</v>
      </c>
      <c r="C232" s="1850" t="s">
        <v>2617</v>
      </c>
      <c r="D232" s="1850" t="s">
        <v>2618</v>
      </c>
      <c r="E232" s="1850" t="s">
        <v>2619</v>
      </c>
      <c r="F232" s="1850" t="s">
        <v>2257</v>
      </c>
      <c r="G232" s="1850" t="s">
        <v>2620</v>
      </c>
      <c r="H232" s="1850" t="s">
        <v>28</v>
      </c>
      <c r="I232" s="1850" t="s">
        <v>1626</v>
      </c>
    </row>
    <row customHeight="1" ht="11.25">
      <c r="A233" s="1850" t="s">
        <v>2253</v>
      </c>
      <c r="B233" s="1850" t="s">
        <v>16</v>
      </c>
      <c r="C233" s="1850" t="s">
        <v>2621</v>
      </c>
      <c r="D233" s="1850" t="s">
        <v>2622</v>
      </c>
      <c r="E233" s="1850" t="s">
        <v>2623</v>
      </c>
      <c r="F233" s="1850" t="s">
        <v>576</v>
      </c>
      <c r="G233" s="1850" t="s">
        <v>28</v>
      </c>
      <c r="H233" s="1850" t="s">
        <v>28</v>
      </c>
      <c r="I233" s="1850" t="s">
        <v>1626</v>
      </c>
    </row>
    <row customHeight="1" ht="11.25">
      <c r="A234" s="1850" t="s">
        <v>2253</v>
      </c>
      <c r="B234" s="1850" t="s">
        <v>16</v>
      </c>
      <c r="C234" s="1850" t="s">
        <v>2624</v>
      </c>
      <c r="D234" s="1850" t="s">
        <v>2625</v>
      </c>
      <c r="E234" s="1850" t="s">
        <v>2626</v>
      </c>
      <c r="F234" s="1850" t="s">
        <v>576</v>
      </c>
      <c r="G234" s="1850" t="s">
        <v>28</v>
      </c>
      <c r="H234" s="1850" t="s">
        <v>28</v>
      </c>
      <c r="I234" s="1850" t="s">
        <v>1626</v>
      </c>
    </row>
    <row customHeight="1" ht="11.25">
      <c r="A235" s="1850" t="s">
        <v>2253</v>
      </c>
      <c r="B235" s="1850" t="s">
        <v>16</v>
      </c>
      <c r="C235" s="1850" t="s">
        <v>2627</v>
      </c>
      <c r="D235" s="1850" t="s">
        <v>2628</v>
      </c>
      <c r="E235" s="1850" t="s">
        <v>2629</v>
      </c>
      <c r="F235" s="1850" t="s">
        <v>2400</v>
      </c>
      <c r="G235" s="1850" t="s">
        <v>28</v>
      </c>
      <c r="H235" s="1850" t="s">
        <v>28</v>
      </c>
      <c r="I235" s="1850" t="s">
        <v>1626</v>
      </c>
    </row>
    <row customHeight="1" ht="11.25">
      <c r="A236" s="1850" t="s">
        <v>2253</v>
      </c>
      <c r="B236" s="1850" t="s">
        <v>16</v>
      </c>
      <c r="C236" s="1850" t="s">
        <v>2630</v>
      </c>
      <c r="D236" s="1850" t="s">
        <v>2631</v>
      </c>
      <c r="E236" s="1850" t="s">
        <v>2632</v>
      </c>
      <c r="F236" s="1850" t="s">
        <v>2257</v>
      </c>
      <c r="G236" s="1850" t="s">
        <v>28</v>
      </c>
      <c r="H236" s="1850" t="s">
        <v>28</v>
      </c>
      <c r="I236" s="1850" t="s">
        <v>1626</v>
      </c>
    </row>
    <row customHeight="1" ht="11.25">
      <c r="A237" s="1850" t="s">
        <v>2253</v>
      </c>
      <c r="B237" s="1850" t="s">
        <v>16</v>
      </c>
      <c r="C237" s="1850" t="s">
        <v>2633</v>
      </c>
      <c r="D237" s="1850" t="s">
        <v>2634</v>
      </c>
      <c r="E237" s="1850" t="s">
        <v>2635</v>
      </c>
      <c r="F237" s="1850" t="s">
        <v>2636</v>
      </c>
      <c r="G237" s="1850" t="s">
        <v>28</v>
      </c>
      <c r="H237" s="1850" t="s">
        <v>28</v>
      </c>
      <c r="I237" s="1850" t="s">
        <v>1626</v>
      </c>
    </row>
    <row customHeight="1" ht="11.25">
      <c r="A238" s="1850" t="s">
        <v>2253</v>
      </c>
      <c r="B238" s="1850" t="s">
        <v>16</v>
      </c>
      <c r="C238" s="1850" t="s">
        <v>2295</v>
      </c>
      <c r="D238" s="1850" t="s">
        <v>2296</v>
      </c>
      <c r="E238" s="1850" t="s">
        <v>2297</v>
      </c>
      <c r="F238" s="1850" t="s">
        <v>2298</v>
      </c>
      <c r="G238" s="1850" t="s">
        <v>28</v>
      </c>
      <c r="H238" s="1850" t="s">
        <v>28</v>
      </c>
      <c r="I238" s="1850" t="s">
        <v>1626</v>
      </c>
    </row>
    <row customHeight="1" ht="11.25">
      <c r="A239" s="1850" t="s">
        <v>2253</v>
      </c>
      <c r="B239" s="1850" t="s">
        <v>16</v>
      </c>
      <c r="C239" s="1850" t="s">
        <v>2547</v>
      </c>
      <c r="D239" s="1850" t="s">
        <v>2548</v>
      </c>
      <c r="E239" s="1850" t="s">
        <v>2549</v>
      </c>
      <c r="F239" s="1850" t="s">
        <v>2305</v>
      </c>
      <c r="G239" s="1850" t="s">
        <v>2550</v>
      </c>
      <c r="H239" s="1850" t="s">
        <v>28</v>
      </c>
      <c r="I239" s="1850" t="s">
        <v>1626</v>
      </c>
    </row>
    <row customHeight="1" ht="11.25">
      <c r="A240" s="1850" t="s">
        <v>2253</v>
      </c>
      <c r="B240" s="1850" t="s">
        <v>16</v>
      </c>
      <c r="C240" s="1850" t="s">
        <v>2302</v>
      </c>
      <c r="D240" s="1850" t="s">
        <v>2303</v>
      </c>
      <c r="E240" s="1850" t="s">
        <v>2304</v>
      </c>
      <c r="F240" s="1850" t="s">
        <v>2305</v>
      </c>
      <c r="G240" s="1850" t="s">
        <v>28</v>
      </c>
      <c r="H240" s="1850" t="s">
        <v>28</v>
      </c>
      <c r="I240" s="1850" t="s">
        <v>1626</v>
      </c>
    </row>
    <row customHeight="1" ht="11.25">
      <c r="A241" s="1850" t="s">
        <v>2253</v>
      </c>
      <c r="B241" s="1850" t="s">
        <v>16</v>
      </c>
      <c r="C241" s="1850" t="s">
        <v>2557</v>
      </c>
      <c r="D241" s="1850" t="s">
        <v>2558</v>
      </c>
      <c r="E241" s="1850" t="s">
        <v>2559</v>
      </c>
      <c r="F241" s="1850" t="s">
        <v>2309</v>
      </c>
      <c r="G241" s="1850" t="s">
        <v>28</v>
      </c>
      <c r="H241" s="1850" t="s">
        <v>28</v>
      </c>
      <c r="I241" s="1850" t="s">
        <v>1626</v>
      </c>
    </row>
    <row customHeight="1" ht="11.25">
      <c r="A242" s="1850" t="s">
        <v>2253</v>
      </c>
      <c r="B242" s="1850" t="s">
        <v>16</v>
      </c>
      <c r="C242" s="1850" t="s">
        <v>2314</v>
      </c>
      <c r="D242" s="1850" t="s">
        <v>2315</v>
      </c>
      <c r="E242" s="1850" t="s">
        <v>2316</v>
      </c>
      <c r="F242" s="1850" t="s">
        <v>2257</v>
      </c>
      <c r="G242" s="1850" t="s">
        <v>28</v>
      </c>
      <c r="H242" s="1850" t="s">
        <v>28</v>
      </c>
      <c r="I242" s="1850" t="s">
        <v>1626</v>
      </c>
    </row>
    <row customHeight="1" ht="11.25">
      <c r="A243" s="1850" t="s">
        <v>2253</v>
      </c>
      <c r="B243" s="1850" t="s">
        <v>16</v>
      </c>
      <c r="C243" s="1850" t="s">
        <v>2637</v>
      </c>
      <c r="D243" s="1850" t="s">
        <v>2638</v>
      </c>
      <c r="E243" s="1850" t="s">
        <v>2639</v>
      </c>
      <c r="F243" s="1850" t="s">
        <v>2378</v>
      </c>
      <c r="G243" s="1850" t="s">
        <v>28</v>
      </c>
      <c r="H243" s="1850" t="s">
        <v>28</v>
      </c>
      <c r="I243" s="1850" t="s">
        <v>1626</v>
      </c>
    </row>
    <row customHeight="1" ht="11.25">
      <c r="A244" s="1850" t="s">
        <v>2253</v>
      </c>
      <c r="B244" s="1850" t="s">
        <v>16</v>
      </c>
      <c r="C244" s="1850" t="s">
        <v>2317</v>
      </c>
      <c r="D244" s="1850" t="s">
        <v>2318</v>
      </c>
      <c r="E244" s="1850" t="s">
        <v>2319</v>
      </c>
      <c r="F244" s="1850" t="s">
        <v>2320</v>
      </c>
      <c r="G244" s="1850" t="s">
        <v>2321</v>
      </c>
      <c r="H244" s="1850" t="s">
        <v>28</v>
      </c>
      <c r="I244" s="1850" t="s">
        <v>1626</v>
      </c>
    </row>
    <row customHeight="1" ht="11.25">
      <c r="A245" s="1850" t="s">
        <v>2253</v>
      </c>
      <c r="B245" s="1850" t="s">
        <v>16</v>
      </c>
      <c r="C245" s="1850" t="s">
        <v>2325</v>
      </c>
      <c r="D245" s="1850" t="s">
        <v>2326</v>
      </c>
      <c r="E245" s="1850" t="s">
        <v>2327</v>
      </c>
      <c r="F245" s="1850" t="s">
        <v>2328</v>
      </c>
      <c r="G245" s="1850" t="s">
        <v>2329</v>
      </c>
      <c r="H245" s="1850" t="s">
        <v>28</v>
      </c>
      <c r="I245" s="1850" t="s">
        <v>1626</v>
      </c>
    </row>
    <row customHeight="1" ht="11.25">
      <c r="A246" s="1850" t="s">
        <v>2253</v>
      </c>
      <c r="B246" s="1850" t="s">
        <v>16</v>
      </c>
      <c r="C246" s="1850" t="s">
        <v>2640</v>
      </c>
      <c r="D246" s="1850" t="s">
        <v>2641</v>
      </c>
      <c r="E246" s="1850" t="s">
        <v>2642</v>
      </c>
      <c r="F246" s="1850" t="s">
        <v>2280</v>
      </c>
      <c r="G246" s="1850" t="s">
        <v>28</v>
      </c>
      <c r="H246" s="1850" t="s">
        <v>28</v>
      </c>
      <c r="I246" s="1850" t="s">
        <v>1626</v>
      </c>
    </row>
    <row customHeight="1" ht="11.25">
      <c r="A247" s="1850" t="s">
        <v>2253</v>
      </c>
      <c r="B247" s="1850" t="s">
        <v>16</v>
      </c>
      <c r="C247" s="1850" t="s">
        <v>2356</v>
      </c>
      <c r="D247" s="1850" t="s">
        <v>2357</v>
      </c>
      <c r="E247" s="1850" t="s">
        <v>2358</v>
      </c>
      <c r="F247" s="1850" t="s">
        <v>2298</v>
      </c>
      <c r="G247" s="1850" t="s">
        <v>2359</v>
      </c>
      <c r="H247" s="1850" t="s">
        <v>28</v>
      </c>
      <c r="I247" s="1850" t="s">
        <v>1626</v>
      </c>
    </row>
    <row customHeight="1" ht="11.25">
      <c r="A248" s="1850" t="s">
        <v>2253</v>
      </c>
      <c r="B248" s="1850" t="s">
        <v>16</v>
      </c>
      <c r="C248" s="1850" t="s">
        <v>2643</v>
      </c>
      <c r="D248" s="1850" t="s">
        <v>2644</v>
      </c>
      <c r="E248" s="1850" t="s">
        <v>2645</v>
      </c>
      <c r="F248" s="1850" t="s">
        <v>2395</v>
      </c>
      <c r="G248" s="1850" t="s">
        <v>2646</v>
      </c>
      <c r="H248" s="1850" t="s">
        <v>28</v>
      </c>
      <c r="I248" s="1850" t="s">
        <v>1626</v>
      </c>
    </row>
    <row customHeight="1" ht="11.25">
      <c r="A249" s="1850" t="s">
        <v>2253</v>
      </c>
      <c r="B249" s="1850" t="s">
        <v>16</v>
      </c>
      <c r="C249" s="1850" t="s">
        <v>2382</v>
      </c>
      <c r="D249" s="1850" t="s">
        <v>2383</v>
      </c>
      <c r="E249" s="1850" t="s">
        <v>2384</v>
      </c>
      <c r="F249" s="1850" t="s">
        <v>2313</v>
      </c>
      <c r="G249" s="1850" t="s">
        <v>28</v>
      </c>
      <c r="H249" s="1850" t="s">
        <v>28</v>
      </c>
      <c r="I249" s="1850" t="s">
        <v>1626</v>
      </c>
    </row>
    <row customHeight="1" ht="11.25">
      <c r="A250" s="1850" t="s">
        <v>2253</v>
      </c>
      <c r="B250" s="1850" t="s">
        <v>16</v>
      </c>
      <c r="C250" s="1850" t="s">
        <v>2647</v>
      </c>
      <c r="D250" s="1850" t="s">
        <v>2648</v>
      </c>
      <c r="E250" s="1850" t="s">
        <v>2649</v>
      </c>
      <c r="F250" s="1850" t="s">
        <v>2257</v>
      </c>
      <c r="G250" s="1850" t="s">
        <v>28</v>
      </c>
      <c r="H250" s="1850" t="s">
        <v>28</v>
      </c>
      <c r="I250" s="1850" t="s">
        <v>1626</v>
      </c>
    </row>
    <row customHeight="1" ht="11.25">
      <c r="A251" s="1850" t="s">
        <v>2253</v>
      </c>
      <c r="B251" s="1850" t="s">
        <v>16</v>
      </c>
      <c r="C251" s="1850" t="s">
        <v>2650</v>
      </c>
      <c r="D251" s="1850" t="s">
        <v>2651</v>
      </c>
      <c r="E251" s="1850" t="s">
        <v>2652</v>
      </c>
      <c r="F251" s="1850" t="s">
        <v>2320</v>
      </c>
      <c r="G251" s="1850" t="s">
        <v>28</v>
      </c>
      <c r="H251" s="1850" t="s">
        <v>28</v>
      </c>
      <c r="I251" s="1850" t="s">
        <v>1626</v>
      </c>
    </row>
    <row customHeight="1" ht="11.25">
      <c r="A252" s="1850" t="s">
        <v>2253</v>
      </c>
      <c r="B252" s="1850" t="s">
        <v>16</v>
      </c>
      <c r="C252" s="1850" t="s">
        <v>2653</v>
      </c>
      <c r="D252" s="1850" t="s">
        <v>2654</v>
      </c>
      <c r="E252" s="1850" t="s">
        <v>2655</v>
      </c>
      <c r="F252" s="1850" t="s">
        <v>2272</v>
      </c>
      <c r="G252" s="1850" t="s">
        <v>28</v>
      </c>
      <c r="H252" s="1850" t="s">
        <v>28</v>
      </c>
      <c r="I252" s="1850" t="s">
        <v>1626</v>
      </c>
    </row>
    <row customHeight="1" ht="11.25">
      <c r="A253" s="1850" t="s">
        <v>2253</v>
      </c>
      <c r="B253" s="1850" t="s">
        <v>16</v>
      </c>
      <c r="C253" s="1850" t="s">
        <v>2656</v>
      </c>
      <c r="D253" s="1850" t="s">
        <v>2657</v>
      </c>
      <c r="E253" s="1850" t="s">
        <v>2658</v>
      </c>
      <c r="F253" s="1850" t="s">
        <v>2400</v>
      </c>
      <c r="G253" s="1850" t="s">
        <v>28</v>
      </c>
      <c r="H253" s="1850" t="s">
        <v>28</v>
      </c>
      <c r="I253" s="1850" t="s">
        <v>1626</v>
      </c>
    </row>
    <row customHeight="1" ht="11.25">
      <c r="A254" s="1850" t="s">
        <v>2253</v>
      </c>
      <c r="B254" s="1850" t="s">
        <v>16</v>
      </c>
      <c r="C254" s="1850" t="s">
        <v>2659</v>
      </c>
      <c r="D254" s="1850" t="s">
        <v>2660</v>
      </c>
      <c r="E254" s="1850" t="s">
        <v>2661</v>
      </c>
      <c r="F254" s="1850" t="s">
        <v>2257</v>
      </c>
      <c r="G254" s="1850" t="s">
        <v>28</v>
      </c>
      <c r="H254" s="1850" t="s">
        <v>28</v>
      </c>
      <c r="I254" s="1850" t="s">
        <v>1626</v>
      </c>
    </row>
    <row customHeight="1" ht="11.25">
      <c r="A255" s="1850" t="s">
        <v>2253</v>
      </c>
      <c r="B255" s="1850" t="s">
        <v>16</v>
      </c>
      <c r="C255" s="1850" t="s">
        <v>2662</v>
      </c>
      <c r="D255" s="1850" t="s">
        <v>2663</v>
      </c>
      <c r="E255" s="1850" t="s">
        <v>2664</v>
      </c>
      <c r="F255" s="1850" t="s">
        <v>2665</v>
      </c>
      <c r="G255" s="1850" t="s">
        <v>28</v>
      </c>
      <c r="H255" s="1850" t="s">
        <v>28</v>
      </c>
      <c r="I255" s="1850" t="s">
        <v>1626</v>
      </c>
    </row>
    <row customHeight="1" ht="11.25">
      <c r="A256" s="1850" t="s">
        <v>2253</v>
      </c>
      <c r="B256" s="1850" t="s">
        <v>16</v>
      </c>
      <c r="C256" s="1850" t="s">
        <v>2429</v>
      </c>
      <c r="D256" s="1850" t="s">
        <v>2430</v>
      </c>
      <c r="E256" s="1850" t="s">
        <v>2431</v>
      </c>
      <c r="F256" s="1850" t="s">
        <v>2309</v>
      </c>
      <c r="G256" s="1850" t="s">
        <v>2432</v>
      </c>
      <c r="H256" s="1850" t="s">
        <v>28</v>
      </c>
      <c r="I256" s="1850" t="s">
        <v>1626</v>
      </c>
    </row>
    <row customHeight="1" ht="11.25">
      <c r="A257" s="1850" t="s">
        <v>2253</v>
      </c>
      <c r="B257" s="1850" t="s">
        <v>16</v>
      </c>
      <c r="C257" s="1850" t="s">
        <v>2666</v>
      </c>
      <c r="D257" s="1850" t="s">
        <v>2667</v>
      </c>
      <c r="E257" s="1850" t="s">
        <v>2668</v>
      </c>
      <c r="F257" s="1850" t="s">
        <v>2265</v>
      </c>
      <c r="G257" s="1850" t="s">
        <v>28</v>
      </c>
      <c r="H257" s="1850" t="s">
        <v>28</v>
      </c>
      <c r="I257" s="1850" t="s">
        <v>1626</v>
      </c>
    </row>
    <row customHeight="1" ht="11.25">
      <c r="A258" s="1850" t="s">
        <v>2253</v>
      </c>
      <c r="B258" s="1850" t="s">
        <v>16</v>
      </c>
      <c r="C258" s="1850" t="s">
        <v>2669</v>
      </c>
      <c r="D258" s="1850" t="s">
        <v>2670</v>
      </c>
      <c r="E258" s="1850" t="s">
        <v>2671</v>
      </c>
      <c r="F258" s="1850" t="s">
        <v>2276</v>
      </c>
      <c r="G258" s="1850" t="s">
        <v>28</v>
      </c>
      <c r="H258" s="1850" t="s">
        <v>28</v>
      </c>
      <c r="I258" s="1850" t="s">
        <v>1626</v>
      </c>
    </row>
    <row customHeight="1" ht="11.25">
      <c r="A259" s="1850" t="s">
        <v>2253</v>
      </c>
      <c r="B259" s="1850" t="s">
        <v>16</v>
      </c>
      <c r="C259" s="1850" t="s">
        <v>2672</v>
      </c>
      <c r="D259" s="1850" t="s">
        <v>2673</v>
      </c>
      <c r="E259" s="1850" t="s">
        <v>2674</v>
      </c>
      <c r="F259" s="1850" t="s">
        <v>2328</v>
      </c>
      <c r="G259" s="1850" t="s">
        <v>28</v>
      </c>
      <c r="H259" s="1850" t="s">
        <v>28</v>
      </c>
      <c r="I259" s="1850" t="s">
        <v>1626</v>
      </c>
    </row>
    <row customHeight="1" ht="11.25">
      <c r="A260" s="1850" t="s">
        <v>2253</v>
      </c>
      <c r="B260" s="1850" t="s">
        <v>16</v>
      </c>
      <c r="C260" s="1850" t="s">
        <v>2675</v>
      </c>
      <c r="D260" s="1850" t="s">
        <v>2676</v>
      </c>
      <c r="E260" s="1850" t="s">
        <v>2677</v>
      </c>
      <c r="F260" s="1850" t="s">
        <v>2272</v>
      </c>
      <c r="G260" s="1850" t="s">
        <v>28</v>
      </c>
      <c r="H260" s="1850" t="s">
        <v>28</v>
      </c>
      <c r="I260" s="1850" t="s">
        <v>1626</v>
      </c>
    </row>
    <row customHeight="1" ht="11.25">
      <c r="A261" s="1850" t="s">
        <v>2253</v>
      </c>
      <c r="B261" s="1850" t="s">
        <v>16</v>
      </c>
      <c r="C261" s="1850" t="s">
        <v>2678</v>
      </c>
      <c r="D261" s="1850" t="s">
        <v>2679</v>
      </c>
      <c r="E261" s="1850" t="s">
        <v>2680</v>
      </c>
      <c r="F261" s="1850" t="s">
        <v>2351</v>
      </c>
      <c r="G261" s="1850" t="s">
        <v>2681</v>
      </c>
      <c r="H261" s="1850" t="s">
        <v>28</v>
      </c>
      <c r="I261" s="1850" t="s">
        <v>1626</v>
      </c>
    </row>
    <row customHeight="1" ht="11.25">
      <c r="A262" s="1850" t="s">
        <v>2253</v>
      </c>
      <c r="B262" s="1850" t="s">
        <v>16</v>
      </c>
      <c r="C262" s="1850" t="s">
        <v>2682</v>
      </c>
      <c r="D262" s="1850" t="s">
        <v>2683</v>
      </c>
      <c r="E262" s="1850" t="s">
        <v>2684</v>
      </c>
      <c r="F262" s="1850" t="s">
        <v>2257</v>
      </c>
      <c r="G262" s="1850" t="s">
        <v>28</v>
      </c>
      <c r="H262" s="1850" t="s">
        <v>28</v>
      </c>
      <c r="I262" s="1850" t="s">
        <v>1626</v>
      </c>
    </row>
    <row customHeight="1" ht="11.25">
      <c r="A263" s="1850" t="s">
        <v>2253</v>
      </c>
      <c r="B263" s="1850" t="s">
        <v>16</v>
      </c>
      <c r="C263" s="1850" t="s">
        <v>2685</v>
      </c>
      <c r="D263" s="1850" t="s">
        <v>2686</v>
      </c>
      <c r="E263" s="1850" t="s">
        <v>2687</v>
      </c>
      <c r="F263" s="1850" t="s">
        <v>2257</v>
      </c>
      <c r="G263" s="1850" t="s">
        <v>28</v>
      </c>
      <c r="H263" s="1850" t="s">
        <v>28</v>
      </c>
      <c r="I263" s="1850" t="s">
        <v>1626</v>
      </c>
    </row>
    <row customHeight="1" ht="11.25">
      <c r="A264" s="1850" t="s">
        <v>2253</v>
      </c>
      <c r="B264" s="1850" t="s">
        <v>16</v>
      </c>
      <c r="C264" s="1850" t="s">
        <v>2688</v>
      </c>
      <c r="D264" s="1850" t="s">
        <v>2689</v>
      </c>
      <c r="E264" s="1850" t="s">
        <v>2690</v>
      </c>
      <c r="F264" s="1850" t="s">
        <v>2265</v>
      </c>
      <c r="G264" s="1850" t="s">
        <v>28</v>
      </c>
      <c r="H264" s="1850" t="s">
        <v>28</v>
      </c>
      <c r="I264" s="1850" t="s">
        <v>1626</v>
      </c>
    </row>
    <row customHeight="1" ht="11.25">
      <c r="A265" s="1850" t="s">
        <v>2253</v>
      </c>
      <c r="B265" s="1850" t="s">
        <v>16</v>
      </c>
      <c r="C265" s="1850" t="s">
        <v>2691</v>
      </c>
      <c r="D265" s="1850" t="s">
        <v>2692</v>
      </c>
      <c r="E265" s="1850" t="s">
        <v>2693</v>
      </c>
      <c r="F265" s="1850" t="s">
        <v>2265</v>
      </c>
      <c r="G265" s="1850" t="s">
        <v>28</v>
      </c>
      <c r="H265" s="1850" t="s">
        <v>28</v>
      </c>
      <c r="I265" s="1850" t="s">
        <v>1626</v>
      </c>
    </row>
    <row customHeight="1" ht="11.25">
      <c r="A266" s="1850" t="s">
        <v>2253</v>
      </c>
      <c r="B266" s="1850" t="s">
        <v>16</v>
      </c>
      <c r="C266" s="1850" t="s">
        <v>2694</v>
      </c>
      <c r="D266" s="1850" t="s">
        <v>2695</v>
      </c>
      <c r="E266" s="1850" t="s">
        <v>2696</v>
      </c>
      <c r="F266" s="1850" t="s">
        <v>2257</v>
      </c>
      <c r="G266" s="1850" t="s">
        <v>28</v>
      </c>
      <c r="H266" s="1850" t="s">
        <v>28</v>
      </c>
      <c r="I266" s="1850" t="s">
        <v>1626</v>
      </c>
    </row>
    <row customHeight="1" ht="11.25">
      <c r="A267" s="1850" t="s">
        <v>2253</v>
      </c>
      <c r="B267" s="1850" t="s">
        <v>16</v>
      </c>
      <c r="C267" s="1850" t="s">
        <v>2697</v>
      </c>
      <c r="D267" s="1850" t="s">
        <v>2698</v>
      </c>
      <c r="E267" s="1850" t="s">
        <v>2699</v>
      </c>
      <c r="F267" s="1850" t="s">
        <v>2257</v>
      </c>
      <c r="G267" s="1850" t="s">
        <v>28</v>
      </c>
      <c r="H267" s="1850" t="s">
        <v>28</v>
      </c>
      <c r="I267" s="1850" t="s">
        <v>1626</v>
      </c>
    </row>
    <row customHeight="1" ht="11.25">
      <c r="A268" s="1850" t="s">
        <v>2253</v>
      </c>
      <c r="B268" s="1850" t="s">
        <v>16</v>
      </c>
      <c r="C268" s="1850" t="s">
        <v>2700</v>
      </c>
      <c r="D268" s="1850" t="s">
        <v>2701</v>
      </c>
      <c r="E268" s="1850" t="s">
        <v>2702</v>
      </c>
      <c r="F268" s="1850" t="s">
        <v>2351</v>
      </c>
      <c r="G268" s="1850" t="s">
        <v>28</v>
      </c>
      <c r="H268" s="1850" t="s">
        <v>28</v>
      </c>
      <c r="I268" s="1850" t="s">
        <v>1626</v>
      </c>
    </row>
    <row customHeight="1" ht="11.25">
      <c r="A269" s="1850" t="s">
        <v>2253</v>
      </c>
      <c r="B269" s="1850" t="s">
        <v>16</v>
      </c>
      <c r="C269" s="1850" t="s">
        <v>2501</v>
      </c>
      <c r="D269" s="1850" t="s">
        <v>2502</v>
      </c>
      <c r="E269" s="1850" t="s">
        <v>2503</v>
      </c>
      <c r="F269" s="1850" t="s">
        <v>2313</v>
      </c>
      <c r="G269" s="1850" t="s">
        <v>2504</v>
      </c>
      <c r="H269" s="1850" t="s">
        <v>28</v>
      </c>
      <c r="I269" s="1850" t="s">
        <v>1626</v>
      </c>
    </row>
    <row customHeight="1" ht="11.25">
      <c r="A270" s="1850" t="s">
        <v>2253</v>
      </c>
      <c r="B270" s="1850" t="s">
        <v>16</v>
      </c>
      <c r="C270" s="1850" t="s">
        <v>28</v>
      </c>
      <c r="D270" s="1850" t="s">
        <v>2514</v>
      </c>
      <c r="E270" s="1850" t="s">
        <v>2515</v>
      </c>
      <c r="F270" s="1850" t="s">
        <v>2257</v>
      </c>
      <c r="G270" s="1850" t="s">
        <v>28</v>
      </c>
      <c r="H270" s="1850" t="s">
        <v>28</v>
      </c>
      <c r="I270"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56D19-A16B-CF9A-C88D-D2077778810D}"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2703</v>
      </c>
      <c r="B1" s="64" t="s">
        <v>2704</v>
      </c>
      <c r="C1" s="64" t="s">
        <v>2705</v>
      </c>
      <c r="D1" s="64" t="s">
        <v>2706</v>
      </c>
      <c r="E1" s="0" t="s">
        <v>2707</v>
      </c>
      <c r="F1" s="0" t="s">
        <v>2708</v>
      </c>
      <c r="G1" s="0" t="s">
        <v>2709</v>
      </c>
    </row>
    <row customHeight="1" ht="11.25">
      <c r="A2" s="373" t="s">
        <v>16</v>
      </c>
      <c r="B2" s="0" t="s">
        <v>2710</v>
      </c>
      <c r="C2" s="0" t="s">
        <v>2711</v>
      </c>
      <c r="D2" s="0" t="s">
        <v>2710</v>
      </c>
      <c r="E2" s="0" t="s">
        <v>2711</v>
      </c>
      <c r="F2" s="0" t="s">
        <v>2712</v>
      </c>
      <c r="G2" s="0" t="s">
        <v>108</v>
      </c>
    </row>
    <row customHeight="1" ht="11.25">
      <c r="A3" s="373" t="s">
        <v>16</v>
      </c>
      <c r="B3" s="0" t="s">
        <v>2713</v>
      </c>
      <c r="C3" s="0" t="s">
        <v>2714</v>
      </c>
      <c r="D3" s="0" t="s">
        <v>2713</v>
      </c>
      <c r="E3" s="0" t="s">
        <v>2714</v>
      </c>
      <c r="F3" s="0" t="s">
        <v>2712</v>
      </c>
      <c r="G3" s="0" t="s">
        <v>109</v>
      </c>
    </row>
    <row customHeight="1" ht="11.25">
      <c r="A4" s="373" t="s">
        <v>16</v>
      </c>
      <c r="B4" s="0" t="s">
        <v>2715</v>
      </c>
      <c r="C4" s="0" t="s">
        <v>2716</v>
      </c>
      <c r="D4" s="0" t="s">
        <v>2715</v>
      </c>
      <c r="E4" s="0" t="s">
        <v>2716</v>
      </c>
      <c r="F4" s="0" t="s">
        <v>2712</v>
      </c>
      <c r="G4" s="0" t="s">
        <v>89</v>
      </c>
    </row>
    <row customHeight="1" ht="11.25">
      <c r="A5" s="373" t="s">
        <v>16</v>
      </c>
      <c r="B5" s="0" t="s">
        <v>2717</v>
      </c>
      <c r="C5" s="0" t="s">
        <v>2718</v>
      </c>
      <c r="D5" s="0" t="s">
        <v>2717</v>
      </c>
      <c r="E5" s="0" t="s">
        <v>2718</v>
      </c>
      <c r="F5" s="0" t="s">
        <v>2712</v>
      </c>
      <c r="G5" s="0" t="s">
        <v>90</v>
      </c>
    </row>
    <row customHeight="1" ht="11.25">
      <c r="A6" s="373" t="s">
        <v>16</v>
      </c>
      <c r="B6" s="0" t="s">
        <v>99</v>
      </c>
      <c r="C6" s="0" t="s">
        <v>100</v>
      </c>
      <c r="D6" s="0" t="s">
        <v>99</v>
      </c>
      <c r="E6" s="0" t="s">
        <v>100</v>
      </c>
      <c r="F6" s="0" t="s">
        <v>2712</v>
      </c>
      <c r="G6" s="0" t="s">
        <v>98</v>
      </c>
    </row>
    <row customHeight="1" ht="11.25">
      <c r="A7" s="373" t="s">
        <v>16</v>
      </c>
      <c r="B7" s="0" t="s">
        <v>2719</v>
      </c>
      <c r="C7" s="0" t="s">
        <v>2720</v>
      </c>
      <c r="D7" s="0" t="s">
        <v>2719</v>
      </c>
      <c r="E7" s="0" t="s">
        <v>2720</v>
      </c>
      <c r="F7" s="0" t="s">
        <v>2712</v>
      </c>
      <c r="G7" s="0" t="s">
        <v>91</v>
      </c>
    </row>
    <row customHeight="1" ht="11.25">
      <c r="A8" s="373" t="s">
        <v>16</v>
      </c>
      <c r="B8" s="0" t="s">
        <v>2721</v>
      </c>
      <c r="C8" s="0" t="s">
        <v>2722</v>
      </c>
      <c r="D8" s="0" t="s">
        <v>2721</v>
      </c>
      <c r="E8" s="0" t="s">
        <v>2722</v>
      </c>
      <c r="F8" s="0" t="s">
        <v>2712</v>
      </c>
      <c r="G8" s="0" t="s">
        <v>92</v>
      </c>
    </row>
    <row customHeight="1" ht="11.25">
      <c r="A9" s="373" t="s">
        <v>16</v>
      </c>
      <c r="B9" s="0" t="s">
        <v>2723</v>
      </c>
      <c r="C9" s="0" t="s">
        <v>2724</v>
      </c>
      <c r="D9" s="0" t="s">
        <v>2723</v>
      </c>
      <c r="E9" s="0" t="s">
        <v>2724</v>
      </c>
      <c r="F9" s="0" t="s">
        <v>2712</v>
      </c>
      <c r="G9" s="0" t="s">
        <v>110</v>
      </c>
    </row>
    <row customHeight="1" ht="11.25">
      <c r="A10" s="373" t="s">
        <v>16</v>
      </c>
      <c r="B10" s="0" t="s">
        <v>2725</v>
      </c>
      <c r="C10" s="0" t="s">
        <v>2726</v>
      </c>
      <c r="D10" s="0" t="s">
        <v>2725</v>
      </c>
      <c r="E10" s="0" t="s">
        <v>2726</v>
      </c>
      <c r="F10" s="0" t="s">
        <v>2712</v>
      </c>
      <c r="G10" s="0" t="s">
        <v>146</v>
      </c>
    </row>
    <row customHeight="1" ht="11.25">
      <c r="A11" s="373" t="s">
        <v>16</v>
      </c>
      <c r="B11" s="0" t="s">
        <v>2727</v>
      </c>
      <c r="C11" s="0" t="s">
        <v>2728</v>
      </c>
      <c r="D11" s="0" t="s">
        <v>2727</v>
      </c>
      <c r="E11" s="0" t="s">
        <v>2728</v>
      </c>
      <c r="F11" s="0" t="s">
        <v>2712</v>
      </c>
      <c r="G11" s="0" t="s">
        <v>147</v>
      </c>
    </row>
    <row customHeight="1" ht="11.25">
      <c r="A12" s="373" t="s">
        <v>16</v>
      </c>
      <c r="B12" s="0" t="s">
        <v>2729</v>
      </c>
      <c r="C12" s="0" t="s">
        <v>2730</v>
      </c>
      <c r="D12" s="0" t="s">
        <v>2729</v>
      </c>
      <c r="E12" s="0" t="s">
        <v>2730</v>
      </c>
      <c r="F12" s="0" t="s">
        <v>2712</v>
      </c>
      <c r="G12" s="0" t="s">
        <v>148</v>
      </c>
    </row>
    <row customHeight="1" ht="11.25">
      <c r="A13" s="373" t="s">
        <v>16</v>
      </c>
      <c r="B13" s="0" t="s">
        <v>2731</v>
      </c>
      <c r="C13" s="0" t="s">
        <v>2732</v>
      </c>
      <c r="D13" s="0" t="s">
        <v>2731</v>
      </c>
      <c r="E13" s="0" t="s">
        <v>2732</v>
      </c>
      <c r="F13" s="0" t="s">
        <v>2712</v>
      </c>
      <c r="G13" s="0" t="s">
        <v>149</v>
      </c>
    </row>
    <row customHeight="1" ht="11.25">
      <c r="A14" s="373" t="s">
        <v>16</v>
      </c>
      <c r="B14" s="0" t="s">
        <v>2733</v>
      </c>
      <c r="C14" s="0" t="s">
        <v>2734</v>
      </c>
      <c r="D14" s="0" t="s">
        <v>2733</v>
      </c>
      <c r="E14" s="0" t="s">
        <v>2734</v>
      </c>
      <c r="F14" s="0" t="s">
        <v>2712</v>
      </c>
      <c r="G14" s="0" t="s">
        <v>150</v>
      </c>
    </row>
    <row customHeight="1" ht="11.25">
      <c r="A15" s="373" t="s">
        <v>16</v>
      </c>
      <c r="B15" s="0" t="s">
        <v>2735</v>
      </c>
      <c r="C15" s="0" t="s">
        <v>2736</v>
      </c>
      <c r="D15" s="0" t="s">
        <v>2735</v>
      </c>
      <c r="E15" s="0" t="s">
        <v>2736</v>
      </c>
      <c r="F15" s="0" t="s">
        <v>2712</v>
      </c>
      <c r="G15" s="0" t="s">
        <v>151</v>
      </c>
    </row>
    <row customHeight="1" ht="11.25">
      <c r="A16" s="373" t="s">
        <v>16</v>
      </c>
      <c r="B16" s="0" t="s">
        <v>2737</v>
      </c>
      <c r="C16" s="0" t="s">
        <v>2738</v>
      </c>
      <c r="D16" s="0" t="s">
        <v>2737</v>
      </c>
      <c r="E16" s="0" t="s">
        <v>2738</v>
      </c>
      <c r="F16" s="0" t="s">
        <v>2712</v>
      </c>
      <c r="G16" s="0" t="s">
        <v>1469</v>
      </c>
    </row>
    <row customHeight="1" ht="11.25">
      <c r="A17" s="373" t="s">
        <v>16</v>
      </c>
      <c r="B17" s="0" t="s">
        <v>2739</v>
      </c>
      <c r="C17" s="0" t="s">
        <v>2740</v>
      </c>
      <c r="D17" s="0" t="s">
        <v>2739</v>
      </c>
      <c r="E17" s="0" t="s">
        <v>2740</v>
      </c>
      <c r="F17" s="0" t="s">
        <v>2712</v>
      </c>
      <c r="G17" s="0" t="s">
        <v>1475</v>
      </c>
    </row>
    <row customHeight="1" ht="11.25">
      <c r="A18" s="373" t="s">
        <v>16</v>
      </c>
      <c r="B18" s="0" t="s">
        <v>2741</v>
      </c>
      <c r="C18" s="0" t="s">
        <v>2742</v>
      </c>
      <c r="D18" s="0" t="s">
        <v>2741</v>
      </c>
      <c r="E18" s="0" t="s">
        <v>2742</v>
      </c>
      <c r="F18" s="0" t="s">
        <v>2712</v>
      </c>
      <c r="G18" s="0" t="s">
        <v>1487</v>
      </c>
    </row>
    <row customHeight="1" ht="11.25">
      <c r="A19" s="373" t="s">
        <v>16</v>
      </c>
      <c r="B19" s="0" t="s">
        <v>2743</v>
      </c>
      <c r="C19" s="0" t="s">
        <v>2744</v>
      </c>
      <c r="D19" s="0" t="s">
        <v>2743</v>
      </c>
      <c r="E19" s="0" t="s">
        <v>2744</v>
      </c>
      <c r="F19" s="0" t="s">
        <v>2712</v>
      </c>
      <c r="G19" s="0" t="s">
        <v>1501</v>
      </c>
    </row>
    <row customHeight="1" ht="11.25">
      <c r="A20" s="373" t="s">
        <v>16</v>
      </c>
      <c r="B20" s="0" t="s">
        <v>2745</v>
      </c>
      <c r="C20" s="0" t="s">
        <v>2746</v>
      </c>
      <c r="D20" s="0" t="s">
        <v>2745</v>
      </c>
      <c r="E20" s="0" t="s">
        <v>2746</v>
      </c>
      <c r="F20" s="0" t="s">
        <v>2747</v>
      </c>
      <c r="G20" s="0" t="s">
        <v>1513</v>
      </c>
    </row>
    <row customHeight="1" ht="11.25">
      <c r="A21" s="373" t="s">
        <v>16</v>
      </c>
      <c r="B21" s="0" t="s">
        <v>2748</v>
      </c>
      <c r="C21" s="0" t="s">
        <v>2749</v>
      </c>
      <c r="D21" s="0" t="s">
        <v>2748</v>
      </c>
      <c r="E21" s="0" t="s">
        <v>2749</v>
      </c>
      <c r="F21" s="0" t="s">
        <v>2747</v>
      </c>
      <c r="G21" s="0" t="s">
        <v>1522</v>
      </c>
    </row>
    <row customHeight="1" ht="11.25">
      <c r="A22" s="373" t="s">
        <v>16</v>
      </c>
      <c r="B22" s="0" t="s">
        <v>2750</v>
      </c>
      <c r="C22" s="0" t="s">
        <v>2751</v>
      </c>
      <c r="D22" s="0" t="s">
        <v>2750</v>
      </c>
      <c r="E22" s="0" t="s">
        <v>2751</v>
      </c>
      <c r="F22" s="0" t="s">
        <v>2747</v>
      </c>
      <c r="G22" s="0" t="s">
        <v>1538</v>
      </c>
    </row>
    <row customHeight="1" ht="11.25">
      <c r="A23" s="373" t="s">
        <v>16</v>
      </c>
      <c r="B23" s="0" t="s">
        <v>2752</v>
      </c>
      <c r="C23" s="0" t="s">
        <v>2753</v>
      </c>
      <c r="D23" s="0" t="s">
        <v>2752</v>
      </c>
      <c r="E23" s="0" t="s">
        <v>2753</v>
      </c>
      <c r="F23" s="0" t="s">
        <v>2747</v>
      </c>
      <c r="G23" s="0" t="s">
        <v>1545</v>
      </c>
    </row>
    <row customHeight="1" ht="11.25">
      <c r="A24" s="373" t="s">
        <v>16</v>
      </c>
      <c r="B24" s="0" t="s">
        <v>2754</v>
      </c>
      <c r="C24" s="0" t="s">
        <v>2755</v>
      </c>
      <c r="D24" s="0" t="s">
        <v>2754</v>
      </c>
      <c r="E24" s="0" t="s">
        <v>2755</v>
      </c>
      <c r="F24" s="0" t="s">
        <v>2747</v>
      </c>
      <c r="G24" s="0" t="s">
        <v>1553</v>
      </c>
    </row>
    <row customHeight="1" ht="11.25">
      <c r="A25" s="373" t="s">
        <v>16</v>
      </c>
      <c r="B25" s="0" t="s">
        <v>2756</v>
      </c>
      <c r="C25" s="0" t="s">
        <v>2757</v>
      </c>
      <c r="D25" s="0" t="s">
        <v>2756</v>
      </c>
      <c r="E25" s="0" t="s">
        <v>2757</v>
      </c>
      <c r="F25" s="0" t="s">
        <v>2747</v>
      </c>
      <c r="G25" s="0" t="s">
        <v>1560</v>
      </c>
    </row>
    <row customHeight="1" ht="11.25">
      <c r="A26" s="373" t="s">
        <v>16</v>
      </c>
      <c r="B26" s="0" t="s">
        <v>2758</v>
      </c>
      <c r="C26" s="0" t="s">
        <v>2759</v>
      </c>
      <c r="D26" s="0" t="s">
        <v>2758</v>
      </c>
      <c r="E26" s="0" t="s">
        <v>2759</v>
      </c>
      <c r="F26" s="0" t="s">
        <v>2747</v>
      </c>
      <c r="G26" s="0" t="s">
        <v>1564</v>
      </c>
    </row>
    <row customHeight="1" ht="11.25">
      <c r="A27" s="373" t="s">
        <v>16</v>
      </c>
      <c r="B27" s="0" t="s">
        <v>2760</v>
      </c>
      <c r="C27" s="0" t="s">
        <v>2761</v>
      </c>
      <c r="D27" s="0" t="s">
        <v>2760</v>
      </c>
      <c r="E27" s="0" t="s">
        <v>2761</v>
      </c>
      <c r="F27" s="0" t="s">
        <v>2747</v>
      </c>
      <c r="G27" s="0" t="s">
        <v>1569</v>
      </c>
    </row>
    <row customHeight="1" ht="11.25">
      <c r="A28" s="373" t="s">
        <v>16</v>
      </c>
      <c r="B28" s="0" t="s">
        <v>2762</v>
      </c>
      <c r="C28" s="0" t="s">
        <v>2763</v>
      </c>
      <c r="D28" s="0" t="s">
        <v>2762</v>
      </c>
      <c r="E28" s="0" t="s">
        <v>2763</v>
      </c>
      <c r="F28" s="0" t="s">
        <v>2747</v>
      </c>
      <c r="G28" s="0" t="s">
        <v>1577</v>
      </c>
    </row>
    <row customHeight="1" ht="11.25">
      <c r="A29" s="373" t="s">
        <v>16</v>
      </c>
      <c r="B29" s="0" t="s">
        <v>2764</v>
      </c>
      <c r="C29" s="0" t="s">
        <v>2765</v>
      </c>
      <c r="D29" s="0" t="s">
        <v>2764</v>
      </c>
      <c r="E29" s="0" t="s">
        <v>2765</v>
      </c>
      <c r="F29" s="0" t="s">
        <v>2747</v>
      </c>
      <c r="G29" s="0" t="s">
        <v>1579</v>
      </c>
    </row>
    <row customHeight="1" ht="11.25">
      <c r="A30" s="373" t="s">
        <v>16</v>
      </c>
      <c r="B30" s="0" t="s">
        <v>2766</v>
      </c>
      <c r="C30" s="0" t="s">
        <v>2767</v>
      </c>
      <c r="D30" s="0" t="s">
        <v>2766</v>
      </c>
      <c r="E30" s="0" t="s">
        <v>2767</v>
      </c>
      <c r="F30" s="0" t="s">
        <v>2747</v>
      </c>
      <c r="G30" s="0" t="s">
        <v>1582</v>
      </c>
    </row>
    <row customHeight="1" ht="11.25">
      <c r="A31" s="373" t="s">
        <v>16</v>
      </c>
      <c r="B31" s="0" t="s">
        <v>2768</v>
      </c>
      <c r="C31" s="0" t="s">
        <v>2769</v>
      </c>
      <c r="D31" s="0" t="s">
        <v>2768</v>
      </c>
      <c r="E31" s="0" t="s">
        <v>2769</v>
      </c>
      <c r="F31" s="0" t="s">
        <v>2747</v>
      </c>
      <c r="G31" s="0" t="s">
        <v>1588</v>
      </c>
    </row>
    <row customHeight="1" ht="11.25">
      <c r="A32" s="373" t="s">
        <v>16</v>
      </c>
      <c r="B32" s="0" t="s">
        <v>2770</v>
      </c>
      <c r="C32" s="0" t="s">
        <v>2771</v>
      </c>
      <c r="D32" s="0" t="s">
        <v>2770</v>
      </c>
      <c r="E32" s="0" t="s">
        <v>2771</v>
      </c>
      <c r="F32" s="0" t="s">
        <v>2747</v>
      </c>
      <c r="G32" s="0" t="s">
        <v>1590</v>
      </c>
    </row>
    <row customHeight="1" ht="11.25">
      <c r="A33" s="373" t="s">
        <v>16</v>
      </c>
      <c r="B33" s="0" t="s">
        <v>2772</v>
      </c>
      <c r="C33" s="0" t="s">
        <v>2773</v>
      </c>
      <c r="D33" s="0" t="s">
        <v>2772</v>
      </c>
      <c r="E33" s="0" t="s">
        <v>2773</v>
      </c>
      <c r="F33" s="0" t="s">
        <v>2747</v>
      </c>
      <c r="G33" s="0" t="s">
        <v>1592</v>
      </c>
    </row>
    <row customHeight="1" ht="11.25">
      <c r="A34" s="373" t="s">
        <v>16</v>
      </c>
      <c r="B34" s="0" t="s">
        <v>2774</v>
      </c>
      <c r="C34" s="0" t="s">
        <v>2775</v>
      </c>
      <c r="D34" s="0" t="s">
        <v>2774</v>
      </c>
      <c r="E34" s="0" t="s">
        <v>2775</v>
      </c>
      <c r="F34" s="0" t="s">
        <v>2747</v>
      </c>
      <c r="G34" s="0" t="s">
        <v>1594</v>
      </c>
    </row>
    <row customHeight="1" ht="11.25">
      <c r="A35" s="373" t="s">
        <v>16</v>
      </c>
      <c r="B35" s="0" t="s">
        <v>2776</v>
      </c>
      <c r="C35" s="0" t="s">
        <v>2777</v>
      </c>
      <c r="D35" s="0" t="s">
        <v>2776</v>
      </c>
      <c r="E35" s="0" t="s">
        <v>2777</v>
      </c>
      <c r="F35" s="0" t="s">
        <v>2747</v>
      </c>
      <c r="G35" s="0" t="s">
        <v>1599</v>
      </c>
    </row>
    <row customHeight="1" ht="11.25">
      <c r="A36" s="373"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0E9CA-EECF-3197-D404-6B2DFA407D1D}"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2780</v>
      </c>
      <c r="B1" s="835" t="s">
        <v>2781</v>
      </c>
      <c r="C1" s="1159" t="s">
        <v>2782</v>
      </c>
      <c r="D1" s="835" t="s">
        <v>2783</v>
      </c>
      <c r="E1" s="835" t="s">
        <v>2784</v>
      </c>
      <c r="F1" s="1159" t="s">
        <v>2785</v>
      </c>
      <c r="G1" s="1159" t="s">
        <v>2786</v>
      </c>
      <c r="H1" s="1159" t="s">
        <v>2787</v>
      </c>
      <c r="I1" s="1159" t="s">
        <v>2788</v>
      </c>
    </row>
    <row customHeight="1" ht="11.25">
      <c r="A2" s="1691" t="s">
        <v>108</v>
      </c>
      <c r="B2" s="1691" t="s">
        <v>2789</v>
      </c>
      <c r="C2" s="1691" t="s">
        <v>28</v>
      </c>
      <c r="D2" s="1691" t="s">
        <v>2790</v>
      </c>
      <c r="E2" s="1691" t="s">
        <v>2791</v>
      </c>
      <c r="F2" s="1691" t="s">
        <v>28</v>
      </c>
      <c r="G2" s="1691" t="s">
        <v>28</v>
      </c>
      <c r="H2" s="1691" t="s">
        <v>28</v>
      </c>
      <c r="I2" s="1691" t="s">
        <v>28</v>
      </c>
    </row>
    <row customHeight="1" ht="11.25">
      <c r="A3" s="1691" t="s">
        <v>109</v>
      </c>
      <c r="B3" s="1691" t="s">
        <v>2792</v>
      </c>
      <c r="C3" s="1691" t="s">
        <v>28</v>
      </c>
      <c r="D3" s="1691" t="s">
        <v>2790</v>
      </c>
      <c r="E3" s="1691" t="s">
        <v>2793</v>
      </c>
      <c r="F3" s="1691" t="s">
        <v>28</v>
      </c>
      <c r="G3" s="1691" t="s">
        <v>28</v>
      </c>
      <c r="H3" s="1691" t="s">
        <v>28</v>
      </c>
      <c r="I3" s="1691" t="s">
        <v>28</v>
      </c>
    </row>
    <row customHeight="1" ht="11.25">
      <c r="A4" s="1691" t="s">
        <v>89</v>
      </c>
      <c r="B4" s="1691" t="s">
        <v>2794</v>
      </c>
      <c r="C4" s="1691" t="s">
        <v>28</v>
      </c>
      <c r="D4" s="1691" t="s">
        <v>2795</v>
      </c>
      <c r="E4" s="1691" t="s">
        <v>2793</v>
      </c>
      <c r="F4" s="1691" t="s">
        <v>28</v>
      </c>
      <c r="G4" s="1691" t="s">
        <v>28</v>
      </c>
      <c r="H4" s="1691" t="s">
        <v>28</v>
      </c>
      <c r="I4" s="1691" t="s">
        <v>28</v>
      </c>
    </row>
    <row customHeight="1" ht="11.25">
      <c r="A5" s="1691" t="s">
        <v>90</v>
      </c>
      <c r="B5" s="1691" t="s">
        <v>2796</v>
      </c>
      <c r="C5" s="1691" t="s">
        <v>28</v>
      </c>
      <c r="D5" s="1691" t="s">
        <v>2795</v>
      </c>
      <c r="E5" s="1691" t="s">
        <v>2793</v>
      </c>
      <c r="F5" s="1691" t="s">
        <v>28</v>
      </c>
      <c r="G5" s="1691" t="s">
        <v>28</v>
      </c>
      <c r="H5" s="1691" t="s">
        <v>28</v>
      </c>
      <c r="I5" s="1691" t="s">
        <v>28</v>
      </c>
    </row>
    <row customHeight="1" ht="11.25">
      <c r="A6" s="1691" t="s">
        <v>98</v>
      </c>
      <c r="B6" s="1691" t="s">
        <v>2797</v>
      </c>
      <c r="C6" s="1691" t="s">
        <v>28</v>
      </c>
      <c r="D6" s="1691" t="s">
        <v>2798</v>
      </c>
      <c r="E6" s="1691" t="s">
        <v>2799</v>
      </c>
      <c r="F6" s="1691" t="s">
        <v>28</v>
      </c>
      <c r="G6" s="1691" t="s">
        <v>28</v>
      </c>
      <c r="H6" s="1691" t="s">
        <v>28</v>
      </c>
      <c r="I6" s="1691" t="s">
        <v>28</v>
      </c>
    </row>
    <row customHeight="1" ht="11.25">
      <c r="A7" s="1691" t="s">
        <v>91</v>
      </c>
      <c r="B7" s="1691" t="s">
        <v>2800</v>
      </c>
      <c r="C7" s="1691" t="s">
        <v>28</v>
      </c>
      <c r="D7" s="1691" t="s">
        <v>2798</v>
      </c>
      <c r="E7" s="1691" t="s">
        <v>2801</v>
      </c>
      <c r="F7" s="1691" t="s">
        <v>28</v>
      </c>
      <c r="G7" s="1691" t="s">
        <v>28</v>
      </c>
      <c r="H7" s="1691" t="s">
        <v>28</v>
      </c>
      <c r="I7" s="1691" t="s">
        <v>28</v>
      </c>
    </row>
    <row customHeight="1" ht="11.25">
      <c r="A8" s="1691" t="s">
        <v>92</v>
      </c>
      <c r="B8" s="1691" t="s">
        <v>2802</v>
      </c>
      <c r="C8" s="1691" t="s">
        <v>28</v>
      </c>
      <c r="D8" s="1691" t="s">
        <v>2803</v>
      </c>
      <c r="E8" s="1691" t="s">
        <v>2793</v>
      </c>
      <c r="F8" s="1691" t="s">
        <v>28</v>
      </c>
      <c r="G8" s="1691" t="s">
        <v>28</v>
      </c>
      <c r="H8" s="1691" t="s">
        <v>28</v>
      </c>
      <c r="I8" s="1691" t="s">
        <v>28</v>
      </c>
    </row>
    <row customHeight="1" ht="11.25">
      <c r="A9" s="1691" t="s">
        <v>110</v>
      </c>
      <c r="B9" s="1691" t="s">
        <v>2804</v>
      </c>
      <c r="C9" s="1691" t="s">
        <v>28</v>
      </c>
      <c r="D9" s="1691" t="s">
        <v>2803</v>
      </c>
      <c r="E9" s="1691" t="s">
        <v>2793</v>
      </c>
      <c r="F9" s="1691" t="s">
        <v>28</v>
      </c>
      <c r="G9" s="1691" t="s">
        <v>28</v>
      </c>
      <c r="H9" s="1691" t="s">
        <v>28</v>
      </c>
      <c r="I9" s="1691" t="s">
        <v>28</v>
      </c>
    </row>
    <row customHeight="1" ht="11.25">
      <c r="A10" s="1691" t="s">
        <v>146</v>
      </c>
      <c r="B10" s="1691" t="s">
        <v>2805</v>
      </c>
      <c r="C10" s="1691" t="s">
        <v>28</v>
      </c>
      <c r="D10" s="1691" t="s">
        <v>2798</v>
      </c>
      <c r="E10" s="1691" t="s">
        <v>2799</v>
      </c>
      <c r="F10" s="1691" t="s">
        <v>28</v>
      </c>
      <c r="G10" s="1691" t="s">
        <v>28</v>
      </c>
      <c r="H10" s="1691" t="s">
        <v>28</v>
      </c>
      <c r="I1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37B91-901A-F6EB-120A-F1BB0A3B54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00C7A-D17F-5489-D582-76EBD817CF3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128</v>
      </c>
      <c r="B1" s="183" t="s">
        <v>2806</v>
      </c>
    </row>
    <row customHeight="1" ht="11.25">
      <c r="A2" s="183" t="s">
        <v>97</v>
      </c>
      <c r="B2" s="183" t="s">
        <v>2807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7484A-967C-49FC-9767-B350F0B006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2808</v>
      </c>
      <c r="B1" s="835" t="s">
        <v>2809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164</v>
      </c>
    </row>
    <row customHeight="1" ht="11.25">
      <c r="A6" s="835">
        <v>4213777</v>
      </c>
      <c r="B6" s="835" t="s">
        <v>170</v>
      </c>
    </row>
    <row customHeight="1" ht="11.25">
      <c r="A7" s="835">
        <v>4213778</v>
      </c>
      <c r="B7" s="835" t="s">
        <v>176</v>
      </c>
    </row>
    <row customHeight="1" ht="11.25">
      <c r="A8" s="835">
        <v>4213780</v>
      </c>
      <c r="B8" s="835" t="s">
        <v>182</v>
      </c>
    </row>
    <row customHeight="1" ht="11.25">
      <c r="A9" s="835">
        <v>4213779</v>
      </c>
      <c r="B9" s="835" t="s">
        <v>1394</v>
      </c>
    </row>
    <row customHeight="1" ht="11.25">
      <c r="A10" s="835">
        <v>4213783</v>
      </c>
      <c r="B10" s="835" t="s">
        <v>1409</v>
      </c>
    </row>
    <row customHeight="1" ht="11.25">
      <c r="A11" s="835">
        <v>4213782</v>
      </c>
      <c r="B11" s="835"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3BB2-7DE1-5F3E-1D82-644BE5F66E0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2808</v>
      </c>
      <c r="B1" s="835" t="s">
        <v>2810</v>
      </c>
    </row>
    <row customHeight="1" ht="11.25">
      <c r="A2" s="835" t="s">
        <v>2811</v>
      </c>
      <c r="B2" s="835" t="s">
        <v>1508</v>
      </c>
    </row>
    <row customHeight="1" ht="11.25">
      <c r="A3" s="835" t="s">
        <v>2812</v>
      </c>
      <c r="B3" s="835" t="s">
        <v>1518</v>
      </c>
    </row>
    <row customHeight="1" ht="11.25">
      <c r="A4" s="835" t="s">
        <v>2813</v>
      </c>
      <c r="B4" s="835" t="s">
        <v>1527</v>
      </c>
    </row>
    <row customHeight="1" ht="11.25">
      <c r="A5" s="835" t="s">
        <v>2814</v>
      </c>
      <c r="B5" s="835" t="s">
        <v>1536</v>
      </c>
    </row>
    <row customHeight="1" ht="11.25">
      <c r="A6" s="835" t="s">
        <v>2815</v>
      </c>
      <c r="B6" s="835" t="s">
        <v>1542</v>
      </c>
    </row>
    <row customHeight="1" ht="11.25">
      <c r="A7" s="835" t="s">
        <v>2816</v>
      </c>
      <c r="B7" s="835" t="s">
        <v>1550</v>
      </c>
    </row>
    <row customHeight="1" ht="11.25">
      <c r="A8" s="835" t="s">
        <v>2817</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37109-1108-920E-BEC7-34205EEFE68D}"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2703</v>
      </c>
      <c r="B1" s="373" t="s">
        <v>2704</v>
      </c>
      <c r="C1" s="373" t="s">
        <v>2705</v>
      </c>
      <c r="D1" s="373" t="s">
        <v>2706</v>
      </c>
      <c r="E1" s="0" t="s">
        <v>2707</v>
      </c>
      <c r="F1" s="0" t="s">
        <v>2708</v>
      </c>
      <c r="G1" s="0" t="s">
        <v>2709</v>
      </c>
    </row>
    <row customHeight="1" ht="11.25">
      <c r="A2" s="0" t="s">
        <v>16</v>
      </c>
      <c r="B2" s="0" t="s">
        <v>2710</v>
      </c>
      <c r="C2" s="0" t="s">
        <v>2711</v>
      </c>
      <c r="D2" s="0" t="s">
        <v>2710</v>
      </c>
      <c r="E2" s="0" t="s">
        <v>2711</v>
      </c>
      <c r="F2" s="0" t="s">
        <v>2712</v>
      </c>
      <c r="G2" s="0" t="s">
        <v>108</v>
      </c>
    </row>
    <row customHeight="1" ht="11.25">
      <c r="A3" s="0" t="s">
        <v>16</v>
      </c>
      <c r="B3" s="0" t="s">
        <v>2713</v>
      </c>
      <c r="C3" s="0" t="s">
        <v>2714</v>
      </c>
      <c r="D3" s="0" t="s">
        <v>2713</v>
      </c>
      <c r="E3" s="0" t="s">
        <v>2714</v>
      </c>
      <c r="F3" s="0" t="s">
        <v>2712</v>
      </c>
      <c r="G3" s="0" t="s">
        <v>109</v>
      </c>
    </row>
    <row customHeight="1" ht="11.25">
      <c r="A4" s="0" t="s">
        <v>16</v>
      </c>
      <c r="B4" s="0" t="s">
        <v>2715</v>
      </c>
      <c r="C4" s="0" t="s">
        <v>2716</v>
      </c>
      <c r="D4" s="0" t="s">
        <v>2715</v>
      </c>
      <c r="E4" s="0" t="s">
        <v>2716</v>
      </c>
      <c r="F4" s="0" t="s">
        <v>2712</v>
      </c>
      <c r="G4" s="0" t="s">
        <v>89</v>
      </c>
    </row>
    <row customHeight="1" ht="11.25">
      <c r="A5" s="0" t="s">
        <v>16</v>
      </c>
      <c r="B5" s="0" t="s">
        <v>2717</v>
      </c>
      <c r="C5" s="0" t="s">
        <v>2718</v>
      </c>
      <c r="D5" s="0" t="s">
        <v>2717</v>
      </c>
      <c r="E5" s="0" t="s">
        <v>2718</v>
      </c>
      <c r="F5" s="0" t="s">
        <v>2712</v>
      </c>
      <c r="G5" s="0" t="s">
        <v>90</v>
      </c>
    </row>
    <row customHeight="1" ht="11.25">
      <c r="A6" s="0" t="s">
        <v>16</v>
      </c>
      <c r="B6" s="0" t="s">
        <v>99</v>
      </c>
      <c r="C6" s="0" t="s">
        <v>100</v>
      </c>
      <c r="D6" s="0" t="s">
        <v>99</v>
      </c>
      <c r="E6" s="0" t="s">
        <v>100</v>
      </c>
      <c r="F6" s="0" t="s">
        <v>2712</v>
      </c>
      <c r="G6" s="0" t="s">
        <v>98</v>
      </c>
    </row>
    <row customHeight="1" ht="11.25">
      <c r="A7" s="0" t="s">
        <v>16</v>
      </c>
      <c r="B7" s="0" t="s">
        <v>2719</v>
      </c>
      <c r="C7" s="0" t="s">
        <v>2720</v>
      </c>
      <c r="D7" s="0" t="s">
        <v>2719</v>
      </c>
      <c r="E7" s="0" t="s">
        <v>2720</v>
      </c>
      <c r="F7" s="0" t="s">
        <v>2712</v>
      </c>
      <c r="G7" s="0" t="s">
        <v>91</v>
      </c>
    </row>
    <row customHeight="1" ht="11.25">
      <c r="A8" s="0" t="s">
        <v>16</v>
      </c>
      <c r="B8" s="0" t="s">
        <v>2721</v>
      </c>
      <c r="C8" s="0" t="s">
        <v>2722</v>
      </c>
      <c r="D8" s="0" t="s">
        <v>2721</v>
      </c>
      <c r="E8" s="0" t="s">
        <v>2722</v>
      </c>
      <c r="F8" s="0" t="s">
        <v>2712</v>
      </c>
      <c r="G8" s="0" t="s">
        <v>92</v>
      </c>
    </row>
    <row customHeight="1" ht="11.25">
      <c r="A9" s="0" t="s">
        <v>16</v>
      </c>
      <c r="B9" s="0" t="s">
        <v>2723</v>
      </c>
      <c r="C9" s="0" t="s">
        <v>2724</v>
      </c>
      <c r="D9" s="0" t="s">
        <v>2723</v>
      </c>
      <c r="E9" s="0" t="s">
        <v>2724</v>
      </c>
      <c r="F9" s="0" t="s">
        <v>2712</v>
      </c>
      <c r="G9" s="0" t="s">
        <v>110</v>
      </c>
    </row>
    <row customHeight="1" ht="11.25">
      <c r="A10" s="0" t="s">
        <v>16</v>
      </c>
      <c r="B10" s="0" t="s">
        <v>2725</v>
      </c>
      <c r="C10" s="0" t="s">
        <v>2726</v>
      </c>
      <c r="D10" s="0" t="s">
        <v>2725</v>
      </c>
      <c r="E10" s="0" t="s">
        <v>2726</v>
      </c>
      <c r="F10" s="0" t="s">
        <v>2712</v>
      </c>
      <c r="G10" s="0" t="s">
        <v>146</v>
      </c>
    </row>
    <row customHeight="1" ht="11.25">
      <c r="A11" s="0" t="s">
        <v>16</v>
      </c>
      <c r="B11" s="0" t="s">
        <v>2727</v>
      </c>
      <c r="C11" s="0" t="s">
        <v>2728</v>
      </c>
      <c r="D11" s="0" t="s">
        <v>2727</v>
      </c>
      <c r="E11" s="0" t="s">
        <v>2728</v>
      </c>
      <c r="F11" s="0" t="s">
        <v>2712</v>
      </c>
      <c r="G11" s="0" t="s">
        <v>147</v>
      </c>
    </row>
    <row customHeight="1" ht="11.25">
      <c r="A12" s="0" t="s">
        <v>16</v>
      </c>
      <c r="B12" s="0" t="s">
        <v>2729</v>
      </c>
      <c r="C12" s="0" t="s">
        <v>2730</v>
      </c>
      <c r="D12" s="0" t="s">
        <v>2729</v>
      </c>
      <c r="E12" s="0" t="s">
        <v>2730</v>
      </c>
      <c r="F12" s="0" t="s">
        <v>2712</v>
      </c>
      <c r="G12" s="0" t="s">
        <v>148</v>
      </c>
    </row>
    <row customHeight="1" ht="11.25">
      <c r="A13" s="0" t="s">
        <v>16</v>
      </c>
      <c r="B13" s="0" t="s">
        <v>2731</v>
      </c>
      <c r="C13" s="0" t="s">
        <v>2732</v>
      </c>
      <c r="D13" s="0" t="s">
        <v>2731</v>
      </c>
      <c r="E13" s="0" t="s">
        <v>2732</v>
      </c>
      <c r="F13" s="0" t="s">
        <v>2712</v>
      </c>
      <c r="G13" s="0" t="s">
        <v>149</v>
      </c>
    </row>
    <row customHeight="1" ht="11.25">
      <c r="A14" s="0" t="s">
        <v>16</v>
      </c>
      <c r="B14" s="0" t="s">
        <v>2733</v>
      </c>
      <c r="C14" s="0" t="s">
        <v>2734</v>
      </c>
      <c r="D14" s="0" t="s">
        <v>2733</v>
      </c>
      <c r="E14" s="0" t="s">
        <v>2734</v>
      </c>
      <c r="F14" s="0" t="s">
        <v>2712</v>
      </c>
      <c r="G14" s="0" t="s">
        <v>150</v>
      </c>
    </row>
    <row customHeight="1" ht="11.25">
      <c r="A15" s="0" t="s">
        <v>16</v>
      </c>
      <c r="B15" s="0" t="s">
        <v>2735</v>
      </c>
      <c r="C15" s="0" t="s">
        <v>2736</v>
      </c>
      <c r="D15" s="0" t="s">
        <v>2735</v>
      </c>
      <c r="E15" s="0" t="s">
        <v>2736</v>
      </c>
      <c r="F15" s="0" t="s">
        <v>2712</v>
      </c>
      <c r="G15" s="0" t="s">
        <v>151</v>
      </c>
    </row>
    <row customHeight="1" ht="11.25">
      <c r="A16" s="0" t="s">
        <v>16</v>
      </c>
      <c r="B16" s="0" t="s">
        <v>2737</v>
      </c>
      <c r="C16" s="0" t="s">
        <v>2738</v>
      </c>
      <c r="D16" s="0" t="s">
        <v>2737</v>
      </c>
      <c r="E16" s="0" t="s">
        <v>2738</v>
      </c>
      <c r="F16" s="0" t="s">
        <v>2712</v>
      </c>
      <c r="G16" s="0" t="s">
        <v>1469</v>
      </c>
    </row>
    <row customHeight="1" ht="11.25">
      <c r="A17" s="0" t="s">
        <v>16</v>
      </c>
      <c r="B17" s="0" t="s">
        <v>2739</v>
      </c>
      <c r="C17" s="0" t="s">
        <v>2740</v>
      </c>
      <c r="D17" s="0" t="s">
        <v>2739</v>
      </c>
      <c r="E17" s="0" t="s">
        <v>2740</v>
      </c>
      <c r="F17" s="0" t="s">
        <v>2712</v>
      </c>
      <c r="G17" s="0" t="s">
        <v>1475</v>
      </c>
    </row>
    <row customHeight="1" ht="11.25">
      <c r="A18" s="0" t="s">
        <v>16</v>
      </c>
      <c r="B18" s="0" t="s">
        <v>2741</v>
      </c>
      <c r="C18" s="0" t="s">
        <v>2742</v>
      </c>
      <c r="D18" s="0" t="s">
        <v>2741</v>
      </c>
      <c r="E18" s="0" t="s">
        <v>2742</v>
      </c>
      <c r="F18" s="0" t="s">
        <v>2712</v>
      </c>
      <c r="G18" s="0" t="s">
        <v>1487</v>
      </c>
    </row>
    <row customHeight="1" ht="11.25">
      <c r="A19" s="0" t="s">
        <v>16</v>
      </c>
      <c r="B19" s="0" t="s">
        <v>2743</v>
      </c>
      <c r="C19" s="0" t="s">
        <v>2744</v>
      </c>
      <c r="D19" s="0" t="s">
        <v>2743</v>
      </c>
      <c r="E19" s="0" t="s">
        <v>2744</v>
      </c>
      <c r="F19" s="0" t="s">
        <v>2712</v>
      </c>
      <c r="G19" s="0" t="s">
        <v>1501</v>
      </c>
    </row>
    <row customHeight="1" ht="11.25">
      <c r="A20" s="0" t="s">
        <v>16</v>
      </c>
      <c r="B20" s="0" t="s">
        <v>2745</v>
      </c>
      <c r="C20" s="0" t="s">
        <v>2746</v>
      </c>
      <c r="D20" s="0" t="s">
        <v>2745</v>
      </c>
      <c r="E20" s="0" t="s">
        <v>2746</v>
      </c>
      <c r="F20" s="0" t="s">
        <v>2747</v>
      </c>
      <c r="G20" s="0" t="s">
        <v>1513</v>
      </c>
    </row>
    <row customHeight="1" ht="11.25">
      <c r="A21" s="0" t="s">
        <v>16</v>
      </c>
      <c r="B21" s="0" t="s">
        <v>2748</v>
      </c>
      <c r="C21" s="0" t="s">
        <v>2749</v>
      </c>
      <c r="D21" s="0" t="s">
        <v>2748</v>
      </c>
      <c r="E21" s="0" t="s">
        <v>2749</v>
      </c>
      <c r="F21" s="0" t="s">
        <v>2747</v>
      </c>
      <c r="G21" s="0" t="s">
        <v>1522</v>
      </c>
    </row>
    <row customHeight="1" ht="11.25">
      <c r="A22" s="0" t="s">
        <v>16</v>
      </c>
      <c r="B22" s="0" t="s">
        <v>2750</v>
      </c>
      <c r="C22" s="0" t="s">
        <v>2751</v>
      </c>
      <c r="D22" s="0" t="s">
        <v>2750</v>
      </c>
      <c r="E22" s="0" t="s">
        <v>2751</v>
      </c>
      <c r="F22" s="0" t="s">
        <v>2747</v>
      </c>
      <c r="G22" s="0" t="s">
        <v>1538</v>
      </c>
    </row>
    <row customHeight="1" ht="11.25">
      <c r="A23" s="0" t="s">
        <v>16</v>
      </c>
      <c r="B23" s="0" t="s">
        <v>2752</v>
      </c>
      <c r="C23" s="0" t="s">
        <v>2753</v>
      </c>
      <c r="D23" s="0" t="s">
        <v>2752</v>
      </c>
      <c r="E23" s="0" t="s">
        <v>2753</v>
      </c>
      <c r="F23" s="0" t="s">
        <v>2747</v>
      </c>
      <c r="G23" s="0" t="s">
        <v>1545</v>
      </c>
    </row>
    <row customHeight="1" ht="11.25">
      <c r="A24" s="0" t="s">
        <v>16</v>
      </c>
      <c r="B24" s="0" t="s">
        <v>2754</v>
      </c>
      <c r="C24" s="0" t="s">
        <v>2755</v>
      </c>
      <c r="D24" s="0" t="s">
        <v>2754</v>
      </c>
      <c r="E24" s="0" t="s">
        <v>2755</v>
      </c>
      <c r="F24" s="0" t="s">
        <v>2747</v>
      </c>
      <c r="G24" s="0" t="s">
        <v>1553</v>
      </c>
    </row>
    <row customHeight="1" ht="11.25">
      <c r="A25" s="0" t="s">
        <v>16</v>
      </c>
      <c r="B25" s="0" t="s">
        <v>2756</v>
      </c>
      <c r="C25" s="0" t="s">
        <v>2757</v>
      </c>
      <c r="D25" s="0" t="s">
        <v>2756</v>
      </c>
      <c r="E25" s="0" t="s">
        <v>2757</v>
      </c>
      <c r="F25" s="0" t="s">
        <v>2747</v>
      </c>
      <c r="G25" s="0" t="s">
        <v>1560</v>
      </c>
    </row>
    <row customHeight="1" ht="11.25">
      <c r="A26" s="0" t="s">
        <v>16</v>
      </c>
      <c r="B26" s="0" t="s">
        <v>2758</v>
      </c>
      <c r="C26" s="0" t="s">
        <v>2759</v>
      </c>
      <c r="D26" s="0" t="s">
        <v>2758</v>
      </c>
      <c r="E26" s="0" t="s">
        <v>2759</v>
      </c>
      <c r="F26" s="0" t="s">
        <v>2747</v>
      </c>
      <c r="G26" s="0" t="s">
        <v>1564</v>
      </c>
    </row>
    <row customHeight="1" ht="11.25">
      <c r="A27" s="0" t="s">
        <v>16</v>
      </c>
      <c r="B27" s="0" t="s">
        <v>2760</v>
      </c>
      <c r="C27" s="0" t="s">
        <v>2761</v>
      </c>
      <c r="D27" s="0" t="s">
        <v>2760</v>
      </c>
      <c r="E27" s="0" t="s">
        <v>2761</v>
      </c>
      <c r="F27" s="0" t="s">
        <v>2747</v>
      </c>
      <c r="G27" s="0" t="s">
        <v>1569</v>
      </c>
    </row>
    <row customHeight="1" ht="11.25">
      <c r="A28" s="0" t="s">
        <v>16</v>
      </c>
      <c r="B28" s="0" t="s">
        <v>2762</v>
      </c>
      <c r="C28" s="0" t="s">
        <v>2763</v>
      </c>
      <c r="D28" s="0" t="s">
        <v>2762</v>
      </c>
      <c r="E28" s="0" t="s">
        <v>2763</v>
      </c>
      <c r="F28" s="0" t="s">
        <v>2747</v>
      </c>
      <c r="G28" s="0" t="s">
        <v>1577</v>
      </c>
    </row>
    <row customHeight="1" ht="11.25">
      <c r="A29" s="0" t="s">
        <v>16</v>
      </c>
      <c r="B29" s="0" t="s">
        <v>2764</v>
      </c>
      <c r="C29" s="0" t="s">
        <v>2765</v>
      </c>
      <c r="D29" s="0" t="s">
        <v>2764</v>
      </c>
      <c r="E29" s="0" t="s">
        <v>2765</v>
      </c>
      <c r="F29" s="0" t="s">
        <v>2747</v>
      </c>
      <c r="G29" s="0" t="s">
        <v>1579</v>
      </c>
    </row>
    <row customHeight="1" ht="11.25">
      <c r="A30" s="0" t="s">
        <v>16</v>
      </c>
      <c r="B30" s="0" t="s">
        <v>2766</v>
      </c>
      <c r="C30" s="0" t="s">
        <v>2767</v>
      </c>
      <c r="D30" s="0" t="s">
        <v>2766</v>
      </c>
      <c r="E30" s="0" t="s">
        <v>2767</v>
      </c>
      <c r="F30" s="0" t="s">
        <v>2747</v>
      </c>
      <c r="G30" s="0" t="s">
        <v>1582</v>
      </c>
    </row>
    <row customHeight="1" ht="11.25">
      <c r="A31" s="0" t="s">
        <v>16</v>
      </c>
      <c r="B31" s="0" t="s">
        <v>2768</v>
      </c>
      <c r="C31" s="0" t="s">
        <v>2769</v>
      </c>
      <c r="D31" s="0" t="s">
        <v>2768</v>
      </c>
      <c r="E31" s="0" t="s">
        <v>2769</v>
      </c>
      <c r="F31" s="0" t="s">
        <v>2747</v>
      </c>
      <c r="G31" s="0" t="s">
        <v>1588</v>
      </c>
    </row>
    <row customHeight="1" ht="11.25">
      <c r="A32" s="0" t="s">
        <v>16</v>
      </c>
      <c r="B32" s="0" t="s">
        <v>2770</v>
      </c>
      <c r="C32" s="0" t="s">
        <v>2771</v>
      </c>
      <c r="D32" s="0" t="s">
        <v>2770</v>
      </c>
      <c r="E32" s="0" t="s">
        <v>2771</v>
      </c>
      <c r="F32" s="0" t="s">
        <v>2747</v>
      </c>
      <c r="G32" s="0" t="s">
        <v>1590</v>
      </c>
    </row>
    <row customHeight="1" ht="11.25">
      <c r="A33" s="0" t="s">
        <v>16</v>
      </c>
      <c r="B33" s="0" t="s">
        <v>2772</v>
      </c>
      <c r="C33" s="0" t="s">
        <v>2773</v>
      </c>
      <c r="D33" s="0" t="s">
        <v>2772</v>
      </c>
      <c r="E33" s="0" t="s">
        <v>2773</v>
      </c>
      <c r="F33" s="0" t="s">
        <v>2747</v>
      </c>
      <c r="G33" s="0" t="s">
        <v>1592</v>
      </c>
    </row>
    <row customHeight="1" ht="11.25">
      <c r="A34" s="0" t="s">
        <v>16</v>
      </c>
      <c r="B34" s="0" t="s">
        <v>2774</v>
      </c>
      <c r="C34" s="0" t="s">
        <v>2775</v>
      </c>
      <c r="D34" s="0" t="s">
        <v>2774</v>
      </c>
      <c r="E34" s="0" t="s">
        <v>2775</v>
      </c>
      <c r="F34" s="0" t="s">
        <v>2747</v>
      </c>
      <c r="G34" s="0" t="s">
        <v>1594</v>
      </c>
    </row>
    <row customHeight="1" ht="11.25">
      <c r="A35" s="0" t="s">
        <v>16</v>
      </c>
      <c r="B35" s="0" t="s">
        <v>2776</v>
      </c>
      <c r="C35" s="0" t="s">
        <v>2777</v>
      </c>
      <c r="D35" s="0" t="s">
        <v>2776</v>
      </c>
      <c r="E35" s="0" t="s">
        <v>2777</v>
      </c>
      <c r="F35" s="0" t="s">
        <v>2747</v>
      </c>
      <c r="G35" s="0" t="s">
        <v>1599</v>
      </c>
    </row>
    <row customHeight="1" ht="11.25">
      <c r="A36" s="0" t="s">
        <v>16</v>
      </c>
      <c r="B36" s="0" t="s">
        <v>2778</v>
      </c>
      <c r="C36" s="0" t="s">
        <v>2779</v>
      </c>
      <c r="D36" s="0" t="s">
        <v>2778</v>
      </c>
      <c r="E36" s="0" t="s">
        <v>2779</v>
      </c>
      <c r="F36" s="0" t="s">
        <v>2747</v>
      </c>
      <c r="G36" s="0" t="s">
        <v>1604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17795-6C4D-F64B-C897-A7C1E44B47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2818</v>
      </c>
      <c r="B1" s="835" t="s">
        <v>2819</v>
      </c>
      <c r="C1" s="835" t="s">
        <v>1172</v>
      </c>
    </row>
    <row customHeight="1" ht="11.25">
      <c r="A2" s="835">
        <v>4189678</v>
      </c>
      <c r="B2" s="835" t="s">
        <v>2820</v>
      </c>
      <c r="C2" s="835" t="s">
        <v>2821</v>
      </c>
    </row>
    <row customHeight="1" ht="11.25">
      <c r="A3" s="835">
        <v>4190415</v>
      </c>
      <c r="B3" s="835" t="s">
        <v>2822</v>
      </c>
      <c r="C3" s="835" t="s">
        <v>2821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8AD07-B5CF-D479-5FD7-AD93E240D2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2823</v>
      </c>
      <c r="B1" s="163" t="s">
        <v>2824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D845C-4B22-15EA-6EA2-64E585AFF3F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2825</v>
      </c>
      <c r="B1" s="0" t="b">
        <v>1</v>
      </c>
    </row>
    <row customHeight="1" ht="11.25">
      <c r="A2" s="0" t="s">
        <v>2826</v>
      </c>
      <c r="B2" s="0" t="b">
        <v>0</v>
      </c>
    </row>
    <row customHeight="1" ht="11.25">
      <c r="A3" s="0" t="s">
        <v>2827</v>
      </c>
      <c r="B3" s="0" t="b">
        <v>0</v>
      </c>
    </row>
    <row customHeight="1" ht="11.25">
      <c r="A4" s="0" t="s">
        <v>2828</v>
      </c>
      <c r="B4" s="0" t="b">
        <v>1</v>
      </c>
    </row>
    <row customHeight="1" ht="11.25">
      <c r="A5" s="0" t="s">
        <v>2829</v>
      </c>
      <c r="B5" s="0" t="b">
        <v>0</v>
      </c>
    </row>
    <row customHeight="1" ht="11.25">
      <c r="A6" s="0" t="s">
        <v>2830</v>
      </c>
      <c r="B6" s="0" t="b">
        <v>0</v>
      </c>
    </row>
    <row customHeight="1" ht="11.25">
      <c r="A7" s="0" t="s">
        <v>2831</v>
      </c>
      <c r="B7" s="0" t="b">
        <v>0</v>
      </c>
    </row>
    <row customHeight="1" ht="11.25">
      <c r="A8" s="0" t="s">
        <v>2832</v>
      </c>
      <c r="B8" s="0" t="b">
        <v>0</v>
      </c>
    </row>
    <row customHeight="1" ht="11.25">
      <c r="A9" s="0" t="s">
        <v>2833</v>
      </c>
      <c r="B9" s="0" t="b">
        <v>0</v>
      </c>
    </row>
    <row customHeight="1" ht="11.25">
      <c r="A10" s="0" t="s">
        <v>2834</v>
      </c>
      <c r="B10" s="0" t="b">
        <v>0</v>
      </c>
    </row>
    <row customHeight="1" ht="11.25">
      <c r="A11" s="0" t="s">
        <v>2835</v>
      </c>
      <c r="B11" s="0" t="b">
        <v>0</v>
      </c>
    </row>
    <row customHeight="1" ht="11.25">
      <c r="A12" s="0" t="s">
        <v>2836</v>
      </c>
      <c r="B12" s="0" t="b">
        <v>0</v>
      </c>
    </row>
    <row customHeight="1" ht="11.25">
      <c r="A13" s="0" t="s">
        <v>2837</v>
      </c>
      <c r="B13" s="0" t="b">
        <v>0</v>
      </c>
    </row>
    <row customHeight="1" ht="11.25">
      <c r="A14" s="0" t="s">
        <v>2838</v>
      </c>
      <c r="B14" s="0" t="b">
        <v>1</v>
      </c>
    </row>
    <row customHeight="1" ht="11.25">
      <c r="A15" s="0" t="s">
        <v>2839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5C46B-68D3-F179-CBA5-114AD17BED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76994-A263-A475-7B5E-DFB93651D5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2840</v>
      </c>
      <c r="B1" s="67" t="s">
        <v>2841</v>
      </c>
    </row>
    <row customHeight="1" ht="11.25">
      <c r="A2" s="64" t="s">
        <v>2842</v>
      </c>
      <c r="B2" s="64" t="s">
        <v>2843</v>
      </c>
    </row>
    <row customHeight="1" ht="11.25">
      <c r="A3" s="64" t="s">
        <v>2844</v>
      </c>
      <c r="B3" s="64" t="s">
        <v>2845</v>
      </c>
    </row>
    <row customHeight="1" ht="11.25">
      <c r="A4" s="64" t="s">
        <v>2846</v>
      </c>
      <c r="B4" s="64" t="s">
        <v>2847</v>
      </c>
    </row>
    <row customHeight="1" ht="11.25">
      <c r="A5" s="64" t="s">
        <v>2848</v>
      </c>
      <c r="B5" s="64" t="s">
        <v>2849</v>
      </c>
    </row>
    <row customHeight="1" ht="11.25">
      <c r="A6" s="64" t="s">
        <v>2850</v>
      </c>
      <c r="B6" s="64" t="s">
        <v>2851</v>
      </c>
    </row>
    <row customHeight="1" ht="11.25">
      <c r="A7" s="64" t="s">
        <v>2852</v>
      </c>
      <c r="B7" s="64" t="s">
        <v>2853</v>
      </c>
    </row>
    <row customHeight="1" ht="11.25">
      <c r="A8" s="64" t="s">
        <v>2854</v>
      </c>
      <c r="B8" s="64" t="s">
        <v>2855</v>
      </c>
    </row>
    <row customHeight="1" ht="11.25">
      <c r="A9" s="64" t="s">
        <v>2856</v>
      </c>
      <c r="B9" s="64" t="s">
        <v>2857</v>
      </c>
    </row>
    <row customHeight="1" ht="11.25">
      <c r="A10" s="64" t="s">
        <v>2858</v>
      </c>
      <c r="B10" s="64" t="s">
        <v>2859</v>
      </c>
    </row>
    <row customHeight="1" ht="11.25">
      <c r="A11" s="64" t="s">
        <v>2860</v>
      </c>
      <c r="B11" s="64" t="s">
        <v>2861</v>
      </c>
    </row>
    <row customHeight="1" ht="11.25">
      <c r="A12" s="64" t="s">
        <v>2862</v>
      </c>
      <c r="B12" s="64" t="s">
        <v>2863</v>
      </c>
    </row>
    <row customHeight="1" ht="11.25">
      <c r="A13" s="64" t="s">
        <v>2864</v>
      </c>
      <c r="B13" s="64" t="s">
        <v>2865</v>
      </c>
    </row>
    <row customHeight="1" ht="11.25">
      <c r="A14" s="64" t="s">
        <v>2866</v>
      </c>
      <c r="B14" s="64" t="s">
        <v>2867</v>
      </c>
    </row>
    <row customHeight="1" ht="11.25">
      <c r="A15" s="64" t="s">
        <v>2868</v>
      </c>
      <c r="B15" s="64" t="s">
        <v>2869</v>
      </c>
    </row>
    <row customHeight="1" ht="11.25">
      <c r="A16" s="64" t="s">
        <v>2870</v>
      </c>
      <c r="B16" s="64" t="s">
        <v>2871</v>
      </c>
    </row>
    <row customHeight="1" ht="11.25">
      <c r="A17" s="64" t="s">
        <v>2872</v>
      </c>
      <c r="B17" s="64" t="s">
        <v>2873</v>
      </c>
    </row>
    <row customHeight="1" ht="11.25">
      <c r="A18" s="64" t="s">
        <v>2874</v>
      </c>
      <c r="B18" s="64" t="s">
        <v>2875</v>
      </c>
    </row>
    <row customHeight="1" ht="11.25">
      <c r="A19" s="64" t="s">
        <v>2876</v>
      </c>
      <c r="B19" s="64" t="s">
        <v>2877</v>
      </c>
    </row>
    <row customHeight="1" ht="11.25">
      <c r="A20" s="64" t="s">
        <v>2878</v>
      </c>
      <c r="B20" s="64" t="s">
        <v>2879</v>
      </c>
    </row>
    <row customHeight="1" ht="11.25">
      <c r="A21" s="64" t="s">
        <v>2880</v>
      </c>
      <c r="B21" s="64" t="s">
        <v>2881</v>
      </c>
    </row>
    <row customHeight="1" ht="11.25">
      <c r="A22" s="64" t="s">
        <v>2882</v>
      </c>
      <c r="B22" s="64" t="s">
        <v>2883</v>
      </c>
    </row>
    <row customHeight="1" ht="11.25">
      <c r="A23" s="64" t="s">
        <v>2884</v>
      </c>
      <c r="B23" s="64" t="s">
        <v>2885</v>
      </c>
    </row>
    <row customHeight="1" ht="11.25">
      <c r="A24" s="64" t="s">
        <v>2886</v>
      </c>
      <c r="B24" s="64" t="s">
        <v>2887</v>
      </c>
    </row>
    <row customHeight="1" ht="11.25">
      <c r="A25" s="64" t="s">
        <v>2888</v>
      </c>
      <c r="B25" s="64" t="s">
        <v>2889</v>
      </c>
    </row>
    <row customHeight="1" ht="11.25">
      <c r="A26" s="64" t="s">
        <v>2890</v>
      </c>
      <c r="B26" s="64" t="s">
        <v>2891</v>
      </c>
    </row>
    <row customHeight="1" ht="11.25">
      <c r="A27" s="64" t="s">
        <v>2892</v>
      </c>
      <c r="B27" s="64" t="s">
        <v>2893</v>
      </c>
    </row>
    <row customHeight="1" ht="11.25">
      <c r="A28" s="64" t="s">
        <v>2894</v>
      </c>
      <c r="B28" s="64" t="s">
        <v>2895</v>
      </c>
    </row>
    <row customHeight="1" ht="11.25">
      <c r="A29" s="64" t="s">
        <v>2896</v>
      </c>
      <c r="B29" s="64" t="s">
        <v>2897</v>
      </c>
    </row>
    <row customHeight="1" ht="11.25">
      <c r="A30" s="64" t="s">
        <v>2898</v>
      </c>
      <c r="B30" s="64" t="s">
        <v>2899</v>
      </c>
    </row>
    <row customHeight="1" ht="11.25">
      <c r="A31" s="64" t="s">
        <v>2900</v>
      </c>
      <c r="B31" s="64" t="s">
        <v>2901</v>
      </c>
    </row>
    <row customHeight="1" ht="11.25">
      <c r="A32" s="64" t="s">
        <v>2902</v>
      </c>
      <c r="B32" s="64" t="s">
        <v>2903</v>
      </c>
    </row>
    <row customHeight="1" ht="11.25">
      <c r="A33" s="64" t="s">
        <v>2904</v>
      </c>
      <c r="B33" s="64" t="s">
        <v>2905</v>
      </c>
    </row>
    <row customHeight="1" ht="11.25">
      <c r="A34" s="64" t="s">
        <v>2906</v>
      </c>
      <c r="B34" s="64" t="s">
        <v>2907</v>
      </c>
    </row>
    <row customHeight="1" ht="11.25">
      <c r="A35" s="64" t="s">
        <v>2908</v>
      </c>
      <c r="B35" s="64" t="s">
        <v>2909</v>
      </c>
    </row>
    <row customHeight="1" ht="11.25">
      <c r="A36" s="64" t="s">
        <v>2910</v>
      </c>
      <c r="B36" s="64" t="s">
        <v>2911</v>
      </c>
    </row>
    <row customHeight="1" ht="11.25">
      <c r="A37" s="64" t="s">
        <v>2912</v>
      </c>
      <c r="B37" s="64" t="s">
        <v>2913</v>
      </c>
    </row>
    <row customHeight="1" ht="11.25">
      <c r="A38" s="64" t="s">
        <v>2914</v>
      </c>
      <c r="B38" s="64" t="s">
        <v>2915</v>
      </c>
    </row>
    <row customHeight="1" ht="11.25">
      <c r="A39" s="64" t="s">
        <v>2916</v>
      </c>
      <c r="B39" s="64" t="s">
        <v>2917</v>
      </c>
    </row>
    <row customHeight="1" ht="11.25">
      <c r="A40" s="64" t="s">
        <v>2918</v>
      </c>
      <c r="B40" s="64" t="s">
        <v>2919</v>
      </c>
    </row>
    <row customHeight="1" ht="11.25">
      <c r="A41" s="64" t="s">
        <v>2920</v>
      </c>
      <c r="B41" s="64" t="s">
        <v>2921</v>
      </c>
    </row>
    <row customHeight="1" ht="11.25">
      <c r="A42" s="64" t="s">
        <v>2922</v>
      </c>
      <c r="B42" s="64" t="s">
        <v>2923</v>
      </c>
    </row>
    <row customHeight="1" ht="11.25">
      <c r="A43" s="64" t="s">
        <v>2924</v>
      </c>
      <c r="B43" s="64" t="s">
        <v>2925</v>
      </c>
    </row>
    <row customHeight="1" ht="11.25">
      <c r="A44" s="64" t="s">
        <v>2926</v>
      </c>
      <c r="B44" s="64" t="s">
        <v>2927</v>
      </c>
    </row>
    <row customHeight="1" ht="11.25">
      <c r="A45" s="64" t="s">
        <v>2928</v>
      </c>
      <c r="B45" s="64" t="s">
        <v>2929</v>
      </c>
    </row>
    <row customHeight="1" ht="11.25">
      <c r="A46" s="64" t="s">
        <v>2930</v>
      </c>
      <c r="B46" s="64" t="s">
        <v>2931</v>
      </c>
    </row>
    <row customHeight="1" ht="11.25">
      <c r="A47" s="64" t="s">
        <v>2932</v>
      </c>
      <c r="B47" s="64" t="s">
        <v>2933</v>
      </c>
    </row>
    <row customHeight="1" ht="11.25">
      <c r="A48" s="64" t="s">
        <v>2934</v>
      </c>
      <c r="B48" s="64" t="s">
        <v>2935</v>
      </c>
    </row>
    <row customHeight="1" ht="11.25">
      <c r="A49" s="64" t="s">
        <v>2936</v>
      </c>
      <c r="B49" s="64" t="s">
        <v>2937</v>
      </c>
    </row>
    <row customHeight="1" ht="11.25">
      <c r="A50" s="64" t="s">
        <v>2938</v>
      </c>
      <c r="B50" s="64" t="s">
        <v>2939</v>
      </c>
    </row>
    <row customHeight="1" ht="11.25">
      <c r="A51" s="64" t="s">
        <v>2940</v>
      </c>
      <c r="B51" s="64" t="s">
        <v>2941</v>
      </c>
    </row>
    <row customHeight="1" ht="11.25">
      <c r="A52" s="64" t="s">
        <v>2942</v>
      </c>
      <c r="B52" s="64" t="s">
        <v>2943</v>
      </c>
    </row>
    <row customHeight="1" ht="11.25">
      <c r="A53" s="64" t="s">
        <v>2944</v>
      </c>
      <c r="B53" s="64" t="s">
        <v>2945</v>
      </c>
    </row>
    <row customHeight="1" ht="11.25">
      <c r="A54" s="64" t="s">
        <v>2946</v>
      </c>
      <c r="B54" s="64" t="s">
        <v>2947</v>
      </c>
    </row>
    <row customHeight="1" ht="11.25">
      <c r="A55" s="64" t="s">
        <v>2948</v>
      </c>
      <c r="B55" s="64" t="s">
        <v>2949</v>
      </c>
    </row>
    <row customHeight="1" ht="11.25">
      <c r="A56" s="64" t="s">
        <v>2950</v>
      </c>
      <c r="B56" s="64" t="s">
        <v>2951</v>
      </c>
    </row>
    <row customHeight="1" ht="11.25">
      <c r="A57" s="64" t="s">
        <v>2952</v>
      </c>
      <c r="B57" s="64" t="s">
        <v>2953</v>
      </c>
    </row>
    <row customHeight="1" ht="11.25">
      <c r="A58" s="64" t="s">
        <v>2954</v>
      </c>
      <c r="B58" s="64" t="s">
        <v>2955</v>
      </c>
    </row>
    <row customHeight="1" ht="11.25">
      <c r="A59" s="64" t="s">
        <v>2956</v>
      </c>
      <c r="B59" s="64" t="s">
        <v>2957</v>
      </c>
    </row>
    <row customHeight="1" ht="11.25">
      <c r="A60" s="64" t="s">
        <v>2958</v>
      </c>
      <c r="B60" s="64" t="s">
        <v>2959</v>
      </c>
    </row>
    <row customHeight="1" ht="11.25">
      <c r="A61" s="64"/>
      <c r="B61" s="64" t="s">
        <v>2960</v>
      </c>
    </row>
    <row customHeight="1" ht="11.25">
      <c r="A62" s="64"/>
      <c r="B62" s="64" t="s">
        <v>2961</v>
      </c>
    </row>
    <row customHeight="1" ht="11.25">
      <c r="A63" s="64"/>
      <c r="B63" s="64" t="s">
        <v>2962</v>
      </c>
    </row>
    <row customHeight="1" ht="11.25">
      <c r="A64" s="64"/>
      <c r="B64" s="64" t="s">
        <v>2963</v>
      </c>
    </row>
    <row customHeight="1" ht="11.25">
      <c r="A65" s="64"/>
      <c r="B65" s="64" t="s">
        <v>2964</v>
      </c>
    </row>
    <row customHeight="1" ht="11.25">
      <c r="A66" s="64"/>
      <c r="B66" s="64" t="s">
        <v>2965</v>
      </c>
    </row>
    <row customHeight="1" ht="11.25">
      <c r="A67" s="64"/>
      <c r="B67" s="64" t="s">
        <v>2966</v>
      </c>
    </row>
    <row customHeight="1" ht="11.25">
      <c r="A68" s="64"/>
      <c r="B68" s="64" t="s">
        <v>2967</v>
      </c>
    </row>
    <row customHeight="1" ht="11.25">
      <c r="A69" s="64"/>
      <c r="B69" s="64" t="s">
        <v>2968</v>
      </c>
    </row>
    <row customHeight="1" ht="11.25">
      <c r="A70" s="64"/>
      <c r="B70" s="64" t="s">
        <v>2969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C75E6-2592-428A-9684-28795DCB0C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2970</v>
      </c>
    </row>
    <row customHeight="1" ht="90">
      <c r="B2" s="94" t="s">
        <v>2971</v>
      </c>
    </row>
    <row customHeight="1" ht="67.5">
      <c r="B3" s="94" t="s">
        <v>2972</v>
      </c>
    </row>
    <row customHeight="1" ht="33.75">
      <c r="B4" s="94" t="s">
        <v>2973</v>
      </c>
    </row>
    <row customHeight="1" ht="11.25">
      <c r="B5" s="94" t="s">
        <v>2974</v>
      </c>
    </row>
    <row customHeight="1" ht="22.5">
      <c r="B6" s="94" t="s">
        <v>2975</v>
      </c>
    </row>
    <row customHeight="1" ht="22.5">
      <c r="B7" s="94" t="s">
        <v>2976</v>
      </c>
    </row>
    <row customHeight="1" ht="22.5">
      <c r="B8" s="94" t="s">
        <v>2977</v>
      </c>
    </row>
    <row customHeight="1" ht="22.5">
      <c r="B9" s="94" t="s">
        <v>2978</v>
      </c>
    </row>
    <row customHeight="1" ht="56.25">
      <c r="B10" s="94" t="s">
        <v>2979</v>
      </c>
    </row>
    <row customHeight="1" ht="12.75">
      <c r="B11" s="159" t="s">
        <v>2980</v>
      </c>
    </row>
    <row customHeight="1" ht="11.25">
      <c r="B12" s="93" t="s">
        <v>2981</v>
      </c>
    </row>
    <row customHeight="1" ht="22.5">
      <c r="B13" s="94" t="s">
        <v>2982</v>
      </c>
    </row>
    <row customHeight="1" ht="67.5">
      <c r="B14" s="94" t="s">
        <v>2983</v>
      </c>
    </row>
    <row customHeight="1" ht="22.5">
      <c r="B15" s="94" t="s">
        <v>2984</v>
      </c>
    </row>
    <row customHeight="1" ht="11.25">
      <c r="B16" s="93" t="s">
        <v>2985</v>
      </c>
      <c r="D16" s="100"/>
    </row>
    <row customHeight="1" ht="33.75">
      <c r="B17" s="94" t="s">
        <v>2986</v>
      </c>
    </row>
    <row customHeight="1" ht="33.75">
      <c r="B18" s="94" t="s">
        <v>2987</v>
      </c>
    </row>
    <row customHeight="1" ht="11.25">
      <c r="B19" s="94" t="s">
        <v>2988</v>
      </c>
    </row>
    <row customHeight="1" ht="33.75">
      <c r="B20" s="94" t="s">
        <v>2989</v>
      </c>
    </row>
    <row customHeight="1" ht="11.25">
      <c r="B21" s="93" t="s">
        <v>2990</v>
      </c>
    </row>
    <row customHeight="1" ht="11.25">
      <c r="B22" s="94" t="s">
        <v>2991</v>
      </c>
    </row>
    <row r="24" customHeight="1" ht="22.5">
      <c r="B24" s="161" t="s">
        <v>2992</v>
      </c>
    </row>
    <row r="26" customHeight="1" ht="11.25">
      <c r="B26" s="93" t="s">
        <v>2993</v>
      </c>
    </row>
    <row customHeight="1" ht="22.5">
      <c r="B27" s="160" t="s">
        <v>398</v>
      </c>
    </row>
    <row customHeight="1" ht="56.25">
      <c r="B28" s="160" t="s">
        <v>2994</v>
      </c>
    </row>
    <row customHeight="1" ht="11.25">
      <c r="B29" s="210" t="s">
        <v>2995</v>
      </c>
    </row>
    <row customHeight="1" ht="22.5">
      <c r="B30" s="160" t="s">
        <v>2996</v>
      </c>
    </row>
    <row r="32" customHeight="1" ht="11.25">
      <c r="A32" s="188"/>
      <c r="B32" s="189" t="s">
        <v>2997</v>
      </c>
    </row>
    <row customHeight="1" ht="14.25">
      <c r="A33" s="190">
        <v>1</v>
      </c>
      <c r="B33" s="191" t="s">
        <v>2998</v>
      </c>
    </row>
    <row customHeight="1" ht="14.25">
      <c r="A34" s="190">
        <v>2</v>
      </c>
      <c r="B34" s="191" t="s">
        <v>2999</v>
      </c>
    </row>
    <row customHeight="1" ht="11.25">
      <c r="B35" s="189" t="s">
        <v>3000</v>
      </c>
    </row>
    <row customHeight="1" ht="11.25">
      <c r="B36" s="191" t="s">
        <v>3001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